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zivatel\Plocha\sračka na sloučení\"/>
    </mc:Choice>
  </mc:AlternateContent>
  <xr:revisionPtr revIDLastSave="0" documentId="13_ncr:1_{D88A8A5E-0219-4CF0-954C-B4BA0A7F9FEB}" xr6:coauthVersionLast="47" xr6:coauthVersionMax="47" xr10:uidLastSave="{00000000-0000-0000-0000-000000000000}"/>
  <workbookProtection workbookAlgorithmName="SHA-512" workbookHashValue="4fdPWwTim4Yj1vaToWhEq3fe2Wexcp79odLhvEGzP5QDBTW8A20LYpwBt4NcBLaX9OJ0KQfOoMqdIbi71BY1Mg==" workbookSaltValue="8qN81//LWGMIFOrNRpArHw==" workbookSpinCount="100000" lockStructure="1"/>
  <bookViews>
    <workbookView xWindow="-120" yWindow="-120" windowWidth="29040" windowHeight="15840" tabRatio="802" xr2:uid="{62A766D1-D062-4437-A03F-28524AAC0447}"/>
  </bookViews>
  <sheets>
    <sheet name="List0" sheetId="6" r:id="rId1"/>
    <sheet name="Pokyny pro vyplnění" sheetId="26" r:id="rId2"/>
    <sheet name="Stavba" sheetId="29" r:id="rId3"/>
    <sheet name="D.1.2 D.1.2 Pol" sheetId="28" r:id="rId4"/>
    <sheet name="Pokyny pro vyplnění2" sheetId="30" r:id="rId5"/>
    <sheet name="Titulní list" sheetId="31" r:id="rId6"/>
    <sheet name="Položky" sheetId="32" r:id="rId7"/>
    <sheet name="Rekapitulace" sheetId="33" r:id="rId8"/>
    <sheet name="SLP_rekapitulace " sheetId="34" r:id="rId9"/>
    <sheet name="SK" sheetId="35" r:id="rId10"/>
    <sheet name="VDS" sheetId="36" r:id="rId11"/>
    <sheet name="PZTS" sheetId="37" r:id="rId12"/>
    <sheet name="EKV" sheetId="38" r:id="rId13"/>
    <sheet name="VT" sheetId="39" r:id="rId14"/>
    <sheet name="JČ" sheetId="40" r:id="rId15"/>
    <sheet name="MM" sheetId="41" r:id="rId16"/>
    <sheet name="AKTIVNÍ PRVKY" sheetId="42" r:id="rId17"/>
    <sheet name="HR" sheetId="43" r:id="rId18"/>
    <sheet name="Pokyny pro vyplnění3" sheetId="44" r:id="rId19"/>
    <sheet name="Stavba2" sheetId="56" r:id="rId20"/>
    <sheet name="D1.4.3 1.00 Pol" sheetId="55" r:id="rId21"/>
    <sheet name="Pokyny pro vyplnění4" sheetId="48" r:id="rId22"/>
    <sheet name="List1" sheetId="49" r:id="rId23"/>
    <sheet name="Pokyny pro vyplnění5" sheetId="51" r:id="rId24"/>
    <sheet name="Titulní list2" sheetId="52" r:id="rId25"/>
    <sheet name="Položky2" sheetId="53" r:id="rId26"/>
    <sheet name="Rekapitulace2" sheetId="54" r:id="rId27"/>
  </sheets>
  <externalReferences>
    <externalReference r:id="rId28"/>
    <externalReference r:id="rId29"/>
    <externalReference r:id="rId30"/>
    <externalReference r:id="rId31"/>
    <externalReference r:id="rId32"/>
  </externalReferences>
  <definedNames>
    <definedName name="_____mat1">#REF!</definedName>
    <definedName name="____mat1">#REF!</definedName>
    <definedName name="___mat1">#REF!</definedName>
    <definedName name="__mat1">#REF!</definedName>
    <definedName name="_mat1">#REF!</definedName>
    <definedName name="a">#REF!</definedName>
    <definedName name="AA">#REF!</definedName>
    <definedName name="AAB">#REF!</definedName>
    <definedName name="acmat">#REF!</definedName>
    <definedName name="acmont">#REF!</definedName>
    <definedName name="ACS_EZS_PARADOX">#REF!</definedName>
    <definedName name="ACS_ING_DOD" localSheetId="12">#REF!</definedName>
    <definedName name="ACS_ING_DOD" localSheetId="17">#REF!</definedName>
    <definedName name="ACS_ING_DOD" localSheetId="14">#REF!</definedName>
    <definedName name="ACS_ING_DOD" localSheetId="15">#REF!</definedName>
    <definedName name="ACS_ING_DOD" localSheetId="11">#REF!</definedName>
    <definedName name="ACS_ING_DOD" localSheetId="9">#REF!</definedName>
    <definedName name="ACS_ING_DOD" localSheetId="10">#REF!</definedName>
    <definedName name="ACS_ING_DOD" localSheetId="13">#REF!</definedName>
    <definedName name="ACS_ING_DOD">#REF!</definedName>
    <definedName name="ACS_ING_MONT" localSheetId="12">#REF!</definedName>
    <definedName name="ACS_ING_MONT" localSheetId="17">#REF!</definedName>
    <definedName name="ACS_ING_MONT" localSheetId="14">#REF!</definedName>
    <definedName name="ACS_ING_MONT" localSheetId="15">#REF!</definedName>
    <definedName name="ACS_ING_MONT" localSheetId="11">#REF!</definedName>
    <definedName name="ACS_ING_MONT" localSheetId="9">#REF!</definedName>
    <definedName name="ACS_ING_MONT" localSheetId="10">#REF!</definedName>
    <definedName name="ACS_ING_MONT" localSheetId="13">#REF!</definedName>
    <definedName name="ACS_ING_MONT">#REF!</definedName>
    <definedName name="ACS_KAB_DOD" localSheetId="12">#REF!</definedName>
    <definedName name="ACS_KAB_DOD" localSheetId="17">#REF!</definedName>
    <definedName name="ACS_KAB_DOD" localSheetId="14">#REF!</definedName>
    <definedName name="ACS_KAB_DOD" localSheetId="15">#REF!</definedName>
    <definedName name="ACS_KAB_DOD" localSheetId="11">#REF!</definedName>
    <definedName name="ACS_KAB_DOD" localSheetId="9">#REF!</definedName>
    <definedName name="ACS_KAB_DOD" localSheetId="10">#REF!</definedName>
    <definedName name="ACS_KAB_DOD" localSheetId="13">#REF!</definedName>
    <definedName name="ACS_KAB_DOD">#REF!</definedName>
    <definedName name="ACS_TRASY_DOD" localSheetId="12">#REF!</definedName>
    <definedName name="ACS_TRASY_DOD" localSheetId="17">#REF!</definedName>
    <definedName name="ACS_TRASY_DOD" localSheetId="14">#REF!</definedName>
    <definedName name="ACS_TRASY_DOD" localSheetId="15">#REF!</definedName>
    <definedName name="ACS_TRASY_DOD" localSheetId="11">#REF!</definedName>
    <definedName name="ACS_TRASY_DOD" localSheetId="9">#REF!</definedName>
    <definedName name="ACS_TRASY_DOD" localSheetId="10">#REF!</definedName>
    <definedName name="ACS_TRASY_DOD" localSheetId="13">#REF!</definedName>
    <definedName name="ACS_TRASY_DOD">#REF!</definedName>
    <definedName name="ACS_TRASY_MONT" localSheetId="12">#REF!</definedName>
    <definedName name="ACS_TRASY_MONT" localSheetId="17">#REF!</definedName>
    <definedName name="ACS_TRASY_MONT" localSheetId="14">#REF!</definedName>
    <definedName name="ACS_TRASY_MONT" localSheetId="15">#REF!</definedName>
    <definedName name="ACS_TRASY_MONT" localSheetId="11">#REF!</definedName>
    <definedName name="ACS_TRASY_MONT" localSheetId="9">#REF!</definedName>
    <definedName name="ACS_TRASY_MONT" localSheetId="10">#REF!</definedName>
    <definedName name="ACS_TRASY_MONT" localSheetId="13">#REF!</definedName>
    <definedName name="ACS_TRASY_MONT">#REF!</definedName>
    <definedName name="ACS_ZAR_DOD" localSheetId="12">#REF!</definedName>
    <definedName name="ACS_ZAR_DOD" localSheetId="17">#REF!</definedName>
    <definedName name="ACS_ZAR_DOD" localSheetId="14">#REF!</definedName>
    <definedName name="ACS_ZAR_DOD" localSheetId="15">#REF!</definedName>
    <definedName name="ACS_ZAR_DOD" localSheetId="11">#REF!</definedName>
    <definedName name="ACS_ZAR_DOD" localSheetId="9">#REF!</definedName>
    <definedName name="ACS_ZAR_DOD" localSheetId="10">#REF!</definedName>
    <definedName name="ACS_ZAR_DOD" localSheetId="13">#REF!</definedName>
    <definedName name="ACS_ZAR_DOD">#REF!</definedName>
    <definedName name="AD_a">#REF!</definedName>
    <definedName name="AP_ING_DOD">#REF!</definedName>
    <definedName name="AP_ING_MONT">#REF!</definedName>
    <definedName name="AP_ZAR_DOD">#REF!</definedName>
    <definedName name="AP_ZAR_MONT">#REF!</definedName>
    <definedName name="apma">#REF!</definedName>
    <definedName name="apmat">#REF!</definedName>
    <definedName name="apmo">#REF!</definedName>
    <definedName name="apmont">#REF!</definedName>
    <definedName name="ASC_KAB_MONT" localSheetId="12">#REF!</definedName>
    <definedName name="ASC_KAB_MONT" localSheetId="17">#REF!</definedName>
    <definedName name="ASC_KAB_MONT" localSheetId="14">#REF!</definedName>
    <definedName name="ASC_KAB_MONT" localSheetId="15">#REF!</definedName>
    <definedName name="ASC_KAB_MONT" localSheetId="11">#REF!</definedName>
    <definedName name="ASC_KAB_MONT" localSheetId="9">#REF!</definedName>
    <definedName name="ASC_KAB_MONT" localSheetId="10">#REF!</definedName>
    <definedName name="ASC_KAB_MONT" localSheetId="13">#REF!</definedName>
    <definedName name="ASC_KAB_MONT">#REF!</definedName>
    <definedName name="ASC_ZAR_MONT" localSheetId="12">#REF!</definedName>
    <definedName name="ASC_ZAR_MONT" localSheetId="17">#REF!</definedName>
    <definedName name="ASC_ZAR_MONT" localSheetId="14">#REF!</definedName>
    <definedName name="ASC_ZAR_MONT" localSheetId="15">#REF!</definedName>
    <definedName name="ASC_ZAR_MONT" localSheetId="11">#REF!</definedName>
    <definedName name="ASC_ZAR_MONT" localSheetId="9">#REF!</definedName>
    <definedName name="ASC_ZAR_MONT" localSheetId="10">#REF!</definedName>
    <definedName name="ASC_ZAR_MONT" localSheetId="13">#REF!</definedName>
    <definedName name="ASC_ZAR_MONT">#REF!</definedName>
    <definedName name="Autokont">#REF!</definedName>
    <definedName name="AV_TRASY_DOD" localSheetId="12">#REF!</definedName>
    <definedName name="AV_TRASY_DOD" localSheetId="17">#REF!</definedName>
    <definedName name="AV_TRASY_DOD" localSheetId="14">#REF!</definedName>
    <definedName name="AV_TRASY_DOD" localSheetId="15">#REF!</definedName>
    <definedName name="AV_TRASY_DOD" localSheetId="11">#REF!</definedName>
    <definedName name="AV_TRASY_DOD" localSheetId="9">#REF!</definedName>
    <definedName name="AV_TRASY_DOD" localSheetId="10">#REF!</definedName>
    <definedName name="AV_TRASY_DOD" localSheetId="13">#REF!</definedName>
    <definedName name="AV_TRASY_DOD">#REF!</definedName>
    <definedName name="AV_TRASY_MONT" localSheetId="12">#REF!</definedName>
    <definedName name="AV_TRASY_MONT" localSheetId="17">#REF!</definedName>
    <definedName name="AV_TRASY_MONT" localSheetId="14">#REF!</definedName>
    <definedName name="AV_TRASY_MONT" localSheetId="15">#REF!</definedName>
    <definedName name="AV_TRASY_MONT" localSheetId="11">#REF!</definedName>
    <definedName name="AV_TRASY_MONT" localSheetId="9">#REF!</definedName>
    <definedName name="AV_TRASY_MONT" localSheetId="10">#REF!</definedName>
    <definedName name="AV_TRASY_MONT" localSheetId="13">#REF!</definedName>
    <definedName name="AV_TRASY_MONT">#REF!</definedName>
    <definedName name="avindmont">#REF!</definedName>
    <definedName name="avmat">#REF!</definedName>
    <definedName name="avmont">#REF!</definedName>
    <definedName name="CCTV_ING_DOD">#REF!</definedName>
    <definedName name="CCTV_ING_MONT">#REF!</definedName>
    <definedName name="CCTV_KAB_DOD" localSheetId="12">#REF!</definedName>
    <definedName name="CCTV_KAB_DOD" localSheetId="17">#REF!</definedName>
    <definedName name="CCTV_KAB_DOD" localSheetId="14">#REF!</definedName>
    <definedName name="CCTV_KAB_DOD" localSheetId="15">#REF!</definedName>
    <definedName name="CCTV_KAB_DOD" localSheetId="11">#REF!</definedName>
    <definedName name="CCTV_KAB_DOD" localSheetId="9">#REF!</definedName>
    <definedName name="CCTV_KAB_DOD" localSheetId="10">#REF!</definedName>
    <definedName name="CCTV_KAB_DOD" localSheetId="13">#REF!</definedName>
    <definedName name="CCTV_KAB_DOD">#REF!</definedName>
    <definedName name="CCTV_KAB_MONT" localSheetId="12">#REF!</definedName>
    <definedName name="CCTV_KAB_MONT" localSheetId="17">#REF!</definedName>
    <definedName name="CCTV_KAB_MONT" localSheetId="14">#REF!</definedName>
    <definedName name="CCTV_KAB_MONT" localSheetId="15">#REF!</definedName>
    <definedName name="CCTV_KAB_MONT" localSheetId="11">#REF!</definedName>
    <definedName name="CCTV_KAB_MONT" localSheetId="9">#REF!</definedName>
    <definedName name="CCTV_KAB_MONT" localSheetId="10">#REF!</definedName>
    <definedName name="CCTV_KAB_MONT" localSheetId="13">#REF!</definedName>
    <definedName name="CCTV_KAB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at">#REF!</definedName>
    <definedName name="cctvmo">#REF!</definedName>
    <definedName name="cctvmont">#REF!</definedName>
    <definedName name="CelkemDPHVypocet" localSheetId="2">Stavba!$H$42</definedName>
    <definedName name="CelkemDPHVypocet" localSheetId="19">Stavba2!$H$43</definedName>
    <definedName name="cena" localSheetId="12">#REF!</definedName>
    <definedName name="cena" localSheetId="17">#REF!</definedName>
    <definedName name="cena" localSheetId="14">#REF!</definedName>
    <definedName name="cena" localSheetId="15">#REF!</definedName>
    <definedName name="cena" localSheetId="11">#REF!</definedName>
    <definedName name="cena" localSheetId="9">#REF!</definedName>
    <definedName name="cena" localSheetId="10">#REF!</definedName>
    <definedName name="cena" localSheetId="13">#REF!</definedName>
    <definedName name="cena">#REF!</definedName>
    <definedName name="cena2">#REF!</definedName>
    <definedName name="CenaCelkem" localSheetId="3">[1]Stavba!$G$29</definedName>
    <definedName name="CenaCelkem" localSheetId="1">[1]Stavba!$G$29</definedName>
    <definedName name="CenaCelkem" localSheetId="2">Stavba!$G$29</definedName>
    <definedName name="CenaCelkem" localSheetId="19">Stavba2!$G$29</definedName>
    <definedName name="CenaCelkem">#REF!</definedName>
    <definedName name="CenaCelkemBezDPH" localSheetId="20">[2]Stavba!$G$28</definedName>
    <definedName name="CenaCelkemBezDPH" localSheetId="18">[3]Stavba!$G$28</definedName>
    <definedName name="CenaCelkemBezDPH" localSheetId="2">Stavba!$G$28</definedName>
    <definedName name="CenaCelkemBezDPH" localSheetId="19">Stavba2!$G$28</definedName>
    <definedName name="CenaCelkemBezDPH">#REF!</definedName>
    <definedName name="CenaCelkemVypocet" localSheetId="2">Stavba!$I$42</definedName>
    <definedName name="CenaCelkemVypocet" localSheetId="19">Stavba2!$I$43</definedName>
    <definedName name="Cenainstmat" localSheetId="12">#REF!</definedName>
    <definedName name="Cenainstmat" localSheetId="17">#REF!</definedName>
    <definedName name="Cenainstmat" localSheetId="14">#REF!</definedName>
    <definedName name="Cenainstmat" localSheetId="15">#REF!</definedName>
    <definedName name="Cenainstmat" localSheetId="11">#REF!</definedName>
    <definedName name="Cenainstmat" localSheetId="9">#REF!</definedName>
    <definedName name="Cenainstmat" localSheetId="10">#REF!</definedName>
    <definedName name="Cenainstmat" localSheetId="13">#REF!</definedName>
    <definedName name="Cenainstmat">#REF!</definedName>
    <definedName name="Cenainstmat2">#REF!</definedName>
    <definedName name="centmat">#REF!</definedName>
    <definedName name="centmont">#REF!</definedName>
    <definedName name="cisloobjektu" localSheetId="16">#REF!</definedName>
    <definedName name="cisloobjektu" localSheetId="12">#REF!</definedName>
    <definedName name="cisloobjektu" localSheetId="17">#REF!</definedName>
    <definedName name="cisloobjektu" localSheetId="14">#REF!</definedName>
    <definedName name="cisloobjektu" localSheetId="15">#REF!</definedName>
    <definedName name="cisloobjektu" localSheetId="11">#REF!</definedName>
    <definedName name="cisloobjektu" localSheetId="9">#REF!</definedName>
    <definedName name="cisloobjektu" localSheetId="8">#REF!</definedName>
    <definedName name="cisloobjektu" localSheetId="2">Stavba!$D$3</definedName>
    <definedName name="cisloobjektu" localSheetId="19">Stavba2!$D$3</definedName>
    <definedName name="cisloobjektu" localSheetId="10">#REF!</definedName>
    <definedName name="cisloobjektu" localSheetId="13">#REF!</definedName>
    <definedName name="cisloobjektu">#REF!</definedName>
    <definedName name="CisloRozpoctu" localSheetId="20">#REF!</definedName>
    <definedName name="CisloRozpoctu" localSheetId="18">#REF!</definedName>
    <definedName name="CisloRozpoctu" localSheetId="19">#REF!</definedName>
    <definedName name="CisloRozpoctu">#REF!</definedName>
    <definedName name="cislostavby" localSheetId="16">#REF!</definedName>
    <definedName name="cislostavby" localSheetId="20">#REF!</definedName>
    <definedName name="cislostavby" localSheetId="12">#REF!</definedName>
    <definedName name="cislostavby" localSheetId="17">#REF!</definedName>
    <definedName name="cislostavby" localSheetId="14">#REF!</definedName>
    <definedName name="cislostavby" localSheetId="15">#REF!</definedName>
    <definedName name="cislostavby" localSheetId="18">#REF!</definedName>
    <definedName name="cislostavby" localSheetId="11">#REF!</definedName>
    <definedName name="cislostavby" localSheetId="9">#REF!</definedName>
    <definedName name="cislostavby" localSheetId="8">#REF!</definedName>
    <definedName name="CisloStavby" localSheetId="2">Stavba!$D$2</definedName>
    <definedName name="CisloStavby" localSheetId="19">Stavba2!$D$2</definedName>
    <definedName name="cislostavby" localSheetId="10">#REF!</definedName>
    <definedName name="cislostavby" localSheetId="13">#REF!</definedName>
    <definedName name="cislostavby">#REF!</definedName>
    <definedName name="CisloStavebnihoRozpoctu" localSheetId="2">Stavba!$D$4</definedName>
    <definedName name="CisloStavebnihoRozpoctu" localSheetId="19">Stavba2!$D$4</definedName>
    <definedName name="CisloStavebnihoRozpoctu">#REF!</definedName>
    <definedName name="dadresa" localSheetId="2">Stavba!$D$12:$G$12</definedName>
    <definedName name="dadresa" localSheetId="19">Stavba2!$D$12:$G$12</definedName>
    <definedName name="dadresa">#REF!</definedName>
    <definedName name="Datum">#REF!</definedName>
    <definedName name="ddd">#REF!</definedName>
    <definedName name="DIČ" localSheetId="2">Stavba!$I$12</definedName>
    <definedName name="DIČ" localSheetId="19">Stavba2!$I$12</definedName>
    <definedName name="Dil">#REF!</definedName>
    <definedName name="dmisto" localSheetId="2">Stavba!$E$13:$G$13</definedName>
    <definedName name="dmisto" localSheetId="19">Stavba2!$E$13:$G$13</definedName>
    <definedName name="dmisto">#REF!</definedName>
    <definedName name="Dodavka">#REF!</definedName>
    <definedName name="Dodavka0">#REF!</definedName>
    <definedName name="dolar" localSheetId="12">#REF!</definedName>
    <definedName name="dolar" localSheetId="17">#REF!</definedName>
    <definedName name="dolar" localSheetId="14">#REF!</definedName>
    <definedName name="dolar" localSheetId="15">#REF!</definedName>
    <definedName name="dolar" localSheetId="11">#REF!</definedName>
    <definedName name="dolar" localSheetId="9">#REF!</definedName>
    <definedName name="dolar" localSheetId="10">#REF!</definedName>
    <definedName name="dolar" localSheetId="13">#REF!</definedName>
    <definedName name="dolar">#REF!</definedName>
    <definedName name="dolar2">#REF!</definedName>
    <definedName name="doma">#REF!</definedName>
    <definedName name="domo">#REF!</definedName>
    <definedName name="DPHSni" localSheetId="3">[1]Stavba!$G$24</definedName>
    <definedName name="DPHSni" localSheetId="20">[2]Stavba!$G$24</definedName>
    <definedName name="DPHSni" localSheetId="1">[1]Stavba!$G$24</definedName>
    <definedName name="DPHSni" localSheetId="18">[3]Stavba!$G$24</definedName>
    <definedName name="DPHSni" localSheetId="2">Stavba!$G$24</definedName>
    <definedName name="DPHSni" localSheetId="19">Stavba2!$G$24</definedName>
    <definedName name="DPHSni">#REF!</definedName>
    <definedName name="DPHZakl" localSheetId="3">[1]Stavba!$G$26</definedName>
    <definedName name="DPHZakl" localSheetId="20">[2]Stavba!$G$26</definedName>
    <definedName name="DPHZakl" localSheetId="1">[1]Stavba!$G$26</definedName>
    <definedName name="DPHZakl" localSheetId="18">[3]Stavba!$G$26</definedName>
    <definedName name="DPHZakl" localSheetId="2">Stavba!$G$26</definedName>
    <definedName name="DPHZakl" localSheetId="19">Stavba2!$G$26</definedName>
    <definedName name="DPHZakl">#REF!</definedName>
    <definedName name="dpsc" localSheetId="2">Stavba!$D$13</definedName>
    <definedName name="dpsc" localSheetId="19">Stavba2!$D$13</definedName>
    <definedName name="dtmat">#REF!</definedName>
    <definedName name="dtmont">#REF!</definedName>
    <definedName name="eee">#REF!</definedName>
    <definedName name="epsma">#REF!</definedName>
    <definedName name="epsmat">#REF!</definedName>
    <definedName name="epsmo">#REF!</definedName>
    <definedName name="epsmont">#REF!</definedName>
    <definedName name="ermat">#REF!</definedName>
    <definedName name="ermont">#REF!</definedName>
    <definedName name="EZE_TRASY_MONT" localSheetId="12">EKV!#REF!</definedName>
    <definedName name="EZE_TRASY_MONT" localSheetId="17">HR!#REF!</definedName>
    <definedName name="EZE_TRASY_MONT" localSheetId="14">JČ!#REF!</definedName>
    <definedName name="EZE_TRASY_MONT" localSheetId="15">MM!#REF!</definedName>
    <definedName name="EZE_TRASY_MONT" localSheetId="11">PZTS!#REF!</definedName>
    <definedName name="EZE_TRASY_MONT" localSheetId="9">SK!#REF!</definedName>
    <definedName name="EZE_TRASY_MONT" localSheetId="10">VDS!#REF!</definedName>
    <definedName name="EZE_TRASY_MONT" localSheetId="13">VT!#REF!</definedName>
    <definedName name="EZE_TRASY_MONT">#REF!</definedName>
    <definedName name="EZS_ING_DOD" localSheetId="12">EKV!#REF!</definedName>
    <definedName name="EZS_ING_DOD" localSheetId="17">HR!#REF!</definedName>
    <definedName name="EZS_ING_DOD" localSheetId="14">JČ!#REF!</definedName>
    <definedName name="EZS_ING_DOD" localSheetId="15">MM!#REF!</definedName>
    <definedName name="EZS_ING_DOD" localSheetId="11">PZTS!#REF!</definedName>
    <definedName name="EZS_ING_DOD" localSheetId="9">SK!#REF!</definedName>
    <definedName name="EZS_ING_DOD" localSheetId="10">VDS!#REF!</definedName>
    <definedName name="EZS_ING_DOD" localSheetId="13">VT!#REF!</definedName>
    <definedName name="EZS_ING_DOD">#REF!</definedName>
    <definedName name="EZS_ING_MONT" localSheetId="12">EKV!#REF!</definedName>
    <definedName name="EZS_ING_MONT" localSheetId="17">HR!#REF!</definedName>
    <definedName name="EZS_ING_MONT" localSheetId="14">JČ!#REF!</definedName>
    <definedName name="EZS_ING_MONT" localSheetId="15">MM!#REF!</definedName>
    <definedName name="EZS_ING_MONT" localSheetId="11">PZTS!#REF!</definedName>
    <definedName name="EZS_ING_MONT" localSheetId="9">SK!#REF!</definedName>
    <definedName name="EZS_ING_MONT" localSheetId="10">VDS!#REF!</definedName>
    <definedName name="EZS_ING_MONT" localSheetId="13">VT!#REF!</definedName>
    <definedName name="EZS_ING_MONT">#REF!</definedName>
    <definedName name="EZS_KAB_DOD" localSheetId="12">EKV!#REF!</definedName>
    <definedName name="EZS_KAB_DOD" localSheetId="17">HR!#REF!</definedName>
    <definedName name="EZS_KAB_DOD" localSheetId="14">JČ!#REF!</definedName>
    <definedName name="EZS_KAB_DOD" localSheetId="15">MM!#REF!</definedName>
    <definedName name="EZS_KAB_DOD" localSheetId="11">PZTS!#REF!</definedName>
    <definedName name="EZS_KAB_DOD" localSheetId="9">SK!#REF!</definedName>
    <definedName name="EZS_KAB_DOD" localSheetId="10">VDS!#REF!</definedName>
    <definedName name="EZS_KAB_DOD" localSheetId="13">VT!#REF!</definedName>
    <definedName name="EZS_KAB_DOD">#REF!</definedName>
    <definedName name="EZS_KAB_MONT" localSheetId="12">EKV!#REF!</definedName>
    <definedName name="EZS_KAB_MONT" localSheetId="17">HR!#REF!</definedName>
    <definedName name="EZS_KAB_MONT" localSheetId="14">JČ!#REF!</definedName>
    <definedName name="EZS_KAB_MONT" localSheetId="15">MM!#REF!</definedName>
    <definedName name="EZS_KAB_MONT" localSheetId="11">PZTS!#REF!</definedName>
    <definedName name="EZS_KAB_MONT" localSheetId="9">SK!#REF!</definedName>
    <definedName name="EZS_KAB_MONT" localSheetId="10">VDS!#REF!</definedName>
    <definedName name="EZS_KAB_MONT" localSheetId="13">VT!#REF!</definedName>
    <definedName name="EZS_KAB_MONT">#REF!</definedName>
    <definedName name="EZS_TRASY_DOD" localSheetId="12">EKV!#REF!</definedName>
    <definedName name="EZS_TRASY_DOD" localSheetId="17">HR!#REF!</definedName>
    <definedName name="EZS_TRASY_DOD" localSheetId="14">JČ!#REF!</definedName>
    <definedName name="EZS_TRASY_DOD" localSheetId="15">MM!#REF!</definedName>
    <definedName name="EZS_TRASY_DOD" localSheetId="11">PZTS!#REF!</definedName>
    <definedName name="EZS_TRASY_DOD" localSheetId="9">SK!#REF!</definedName>
    <definedName name="EZS_TRASY_DOD" localSheetId="10">VDS!#REF!</definedName>
    <definedName name="EZS_TRASY_DOD" localSheetId="13">VT!#REF!</definedName>
    <definedName name="EZS_TRASY_DOD">#REF!</definedName>
    <definedName name="EZS_ZAR_DOD" localSheetId="12">EKV!#REF!</definedName>
    <definedName name="EZS_ZAR_DOD" localSheetId="17">HR!#REF!</definedName>
    <definedName name="EZS_ZAR_DOD" localSheetId="14">JČ!#REF!</definedName>
    <definedName name="EZS_ZAR_DOD" localSheetId="15">MM!#REF!</definedName>
    <definedName name="EZS_ZAR_DOD" localSheetId="11">PZTS!#REF!</definedName>
    <definedName name="EZS_ZAR_DOD" localSheetId="9">SK!#REF!</definedName>
    <definedName name="EZS_ZAR_DOD" localSheetId="10">VDS!#REF!</definedName>
    <definedName name="EZS_ZAR_DOD" localSheetId="13">VT!#REF!</definedName>
    <definedName name="EZS_ZAR_DOD">#REF!</definedName>
    <definedName name="EZS_ZAR_MONT" localSheetId="12">EKV!#REF!</definedName>
    <definedName name="EZS_ZAR_MONT" localSheetId="17">HR!#REF!</definedName>
    <definedName name="EZS_ZAR_MONT" localSheetId="14">JČ!#REF!</definedName>
    <definedName name="EZS_ZAR_MONT" localSheetId="15">MM!#REF!</definedName>
    <definedName name="EZS_ZAR_MONT" localSheetId="11">PZTS!#REF!</definedName>
    <definedName name="EZS_ZAR_MONT" localSheetId="9">SK!#REF!</definedName>
    <definedName name="EZS_ZAR_MONT" localSheetId="10">VDS!#REF!</definedName>
    <definedName name="EZS_ZAR_MONT" localSheetId="13">VT!#REF!</definedName>
    <definedName name="EZS_ZAR_MONT">#REF!</definedName>
    <definedName name="ezsma">#REF!</definedName>
    <definedName name="ezsmac">#REF!</definedName>
    <definedName name="ezsmat">#REF!</definedName>
    <definedName name="ezsmo">#REF!</definedName>
    <definedName name="ezsmont">#REF!</definedName>
    <definedName name="fefr">#REF!</definedName>
    <definedName name="fff">#REF!</definedName>
    <definedName name="G___P__">#REF!</definedName>
    <definedName name="HSV">#REF!</definedName>
    <definedName name="HSV0">#REF!</definedName>
    <definedName name="HZS">#REF!</definedName>
    <definedName name="HZS0">#REF!</definedName>
    <definedName name="IČO" localSheetId="2">Stavba!$I$11</definedName>
    <definedName name="IČO" localSheetId="19">Stavba2!$I$11</definedName>
    <definedName name="ikmat">#REF!</definedName>
    <definedName name="ikmont">#REF!</definedName>
    <definedName name="ing" localSheetId="12">EKV!#REF!</definedName>
    <definedName name="ing" localSheetId="17">HR!#REF!</definedName>
    <definedName name="ing" localSheetId="14">JČ!#REF!</definedName>
    <definedName name="ing" localSheetId="15">MM!#REF!</definedName>
    <definedName name="ing" localSheetId="11">PZTS!#REF!</definedName>
    <definedName name="ing" localSheetId="9">SK!#REF!</definedName>
    <definedName name="ing" localSheetId="10">VDS!#REF!</definedName>
    <definedName name="ing" localSheetId="13">VT!#REF!</definedName>
    <definedName name="ING_EPS" localSheetId="12">EKV!#REF!</definedName>
    <definedName name="ING_EPS" localSheetId="17">HR!#REF!</definedName>
    <definedName name="ING_EPS" localSheetId="14">JČ!#REF!</definedName>
    <definedName name="ING_EPS" localSheetId="15">MM!#REF!</definedName>
    <definedName name="ING_EPS" localSheetId="11">PZTS!#REF!</definedName>
    <definedName name="ING_EPS" localSheetId="9">SK!#REF!</definedName>
    <definedName name="ING_EPS" localSheetId="10">VDS!#REF!</definedName>
    <definedName name="ING_EPS" localSheetId="13">VT!#REF!</definedName>
    <definedName name="ING_EPS">#REF!</definedName>
    <definedName name="INSMATEPS" localSheetId="12">EKV!#REF!</definedName>
    <definedName name="INSMATEPS" localSheetId="17">HR!#REF!</definedName>
    <definedName name="INSMATEPS" localSheetId="14">JČ!#REF!</definedName>
    <definedName name="INSMATEPS" localSheetId="15">MM!#REF!</definedName>
    <definedName name="INSMATEPS" localSheetId="11">PZTS!#REF!</definedName>
    <definedName name="INSMATEPS" localSheetId="9">SK!#REF!</definedName>
    <definedName name="INSMATEPS" localSheetId="10">VDS!#REF!</definedName>
    <definedName name="INSMATEPS" localSheetId="13">VT!#REF!</definedName>
    <definedName name="INSMATEPS">#REF!</definedName>
    <definedName name="INSMATEZS">#REF!</definedName>
    <definedName name="INST_EPS" localSheetId="12">EKV!#REF!</definedName>
    <definedName name="INST_EPS" localSheetId="17">HR!#REF!</definedName>
    <definedName name="INST_EPS" localSheetId="14">JČ!#REF!</definedName>
    <definedName name="INST_EPS" localSheetId="15">MM!#REF!</definedName>
    <definedName name="INST_EPS" localSheetId="11">PZTS!#REF!</definedName>
    <definedName name="INST_EPS" localSheetId="9">SK!#REF!</definedName>
    <definedName name="INST_EPS" localSheetId="10">VDS!#REF!</definedName>
    <definedName name="INST_EPS" localSheetId="13">VT!#REF!</definedName>
    <definedName name="INST_EPS">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 localSheetId="12">EKV!#REF!</definedName>
    <definedName name="INSTINTERKOM" localSheetId="17">HR!#REF!</definedName>
    <definedName name="INSTINTERKOM" localSheetId="14">JČ!#REF!</definedName>
    <definedName name="INSTINTERKOM" localSheetId="15">MM!#REF!</definedName>
    <definedName name="INSTINTERKOM" localSheetId="11">PZTS!#REF!</definedName>
    <definedName name="INSTINTERKOM" localSheetId="9">SK!#REF!</definedName>
    <definedName name="INSTINTERKOM" localSheetId="10">VDS!#REF!</definedName>
    <definedName name="INSTINTERKOM" localSheetId="13">VT!#REF!</definedName>
    <definedName name="INSTINTERKOM">#REF!</definedName>
    <definedName name="INSTINTERKOM_MONT" localSheetId="12">EKV!#REF!</definedName>
    <definedName name="INSTINTERKOM_MONT" localSheetId="17">HR!#REF!</definedName>
    <definedName name="INSTINTERKOM_MONT" localSheetId="14">JČ!#REF!</definedName>
    <definedName name="INSTINTERKOM_MONT" localSheetId="15">MM!#REF!</definedName>
    <definedName name="INSTINTERKOM_MONT" localSheetId="11">PZTS!#REF!</definedName>
    <definedName name="INSTINTERKOM_MONT" localSheetId="9">SK!#REF!</definedName>
    <definedName name="INSTINTERKOM_MONT" localSheetId="10">VDS!#REF!</definedName>
    <definedName name="INSTINTERKOM_MONT" localSheetId="13">VT!#REF!</definedName>
    <definedName name="INSTINTERKOM_MONT">#REF!</definedName>
    <definedName name="INSTJC_DOD" localSheetId="12">EKV!#REF!</definedName>
    <definedName name="INSTJC_DOD" localSheetId="17">HR!#REF!</definedName>
    <definedName name="INSTJC_DOD" localSheetId="14">JČ!#REF!</definedName>
    <definedName name="INSTJC_DOD" localSheetId="15">MM!#REF!</definedName>
    <definedName name="INSTJC_DOD" localSheetId="11">PZTS!#REF!</definedName>
    <definedName name="INSTJC_DOD" localSheetId="9">SK!#REF!</definedName>
    <definedName name="INSTJC_DOD" localSheetId="10">VDS!#REF!</definedName>
    <definedName name="INSTJC_DOD" localSheetId="13">VT!#REF!</definedName>
    <definedName name="INSTJC_DOD">#REF!</definedName>
    <definedName name="INSTJC_MONT" localSheetId="12">EKV!#REF!</definedName>
    <definedName name="INSTJC_MONT" localSheetId="17">HR!#REF!</definedName>
    <definedName name="INSTJC_MONT" localSheetId="14">JČ!#REF!</definedName>
    <definedName name="INSTJC_MONT" localSheetId="15">MM!#REF!</definedName>
    <definedName name="INSTJC_MONT" localSheetId="11">PZTS!#REF!</definedName>
    <definedName name="INSTJC_MONT" localSheetId="9">SK!#REF!</definedName>
    <definedName name="INSTJC_MONT" localSheetId="10">VDS!#REF!</definedName>
    <definedName name="INSTJC_MONT" localSheetId="13">VT!#REF!</definedName>
    <definedName name="INSTJC_MONT">#REF!</definedName>
    <definedName name="INSTMAT_EPS" localSheetId="12">EKV!#REF!</definedName>
    <definedName name="INSTMAT_EPS" localSheetId="17">HR!#REF!</definedName>
    <definedName name="INSTMAT_EPS" localSheetId="14">JČ!#REF!</definedName>
    <definedName name="INSTMAT_EPS" localSheetId="15">MM!#REF!</definedName>
    <definedName name="INSTMAT_EPS" localSheetId="11">PZTS!#REF!</definedName>
    <definedName name="INSTMAT_EPS" localSheetId="9">SK!#REF!</definedName>
    <definedName name="INSTMAT_EPS" localSheetId="10">VDS!#REF!</definedName>
    <definedName name="INSTMAT_EPS" localSheetId="13">VT!#REF!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ntalačnímateriál" localSheetId="12">#REF!</definedName>
    <definedName name="Intalačnímateriál" localSheetId="17">#REF!</definedName>
    <definedName name="Intalačnímateriál" localSheetId="14">#REF!</definedName>
    <definedName name="Intalačnímateriál" localSheetId="15">#REF!</definedName>
    <definedName name="Intalačnímateriál" localSheetId="11">#REF!</definedName>
    <definedName name="Intalačnímateriál" localSheetId="9">#REF!</definedName>
    <definedName name="Intalačnímateriál" localSheetId="10">#REF!</definedName>
    <definedName name="Intalačnímateriál" localSheetId="13">#REF!</definedName>
    <definedName name="Intalačnímateriál">#REF!</definedName>
    <definedName name="JC_ING_DOD" localSheetId="12">EKV!#REF!</definedName>
    <definedName name="JC_ING_DOD" localSheetId="17">HR!#REF!</definedName>
    <definedName name="JC_ING_DOD" localSheetId="14">JČ!#REF!</definedName>
    <definedName name="JC_ING_DOD" localSheetId="15">MM!#REF!</definedName>
    <definedName name="JC_ING_DOD" localSheetId="11">PZTS!#REF!</definedName>
    <definedName name="JC_ING_DOD" localSheetId="9">SK!#REF!</definedName>
    <definedName name="JC_ING_DOD" localSheetId="10">VDS!#REF!</definedName>
    <definedName name="JC_ING_DOD" localSheetId="13">VT!#REF!</definedName>
    <definedName name="JC_ING_DOD">#REF!</definedName>
    <definedName name="JC_ING_MONT" localSheetId="12">EKV!#REF!</definedName>
    <definedName name="JC_ING_MONT" localSheetId="17">HR!#REF!</definedName>
    <definedName name="JC_ING_MONT" localSheetId="14">JČ!#REF!</definedName>
    <definedName name="JC_ING_MONT" localSheetId="15">MM!#REF!</definedName>
    <definedName name="JC_ING_MONT" localSheetId="11">PZTS!#REF!</definedName>
    <definedName name="JC_ING_MONT" localSheetId="9">SK!#REF!</definedName>
    <definedName name="JC_ING_MONT" localSheetId="10">VDS!#REF!</definedName>
    <definedName name="JC_ING_MONT" localSheetId="13">VT!#REF!</definedName>
    <definedName name="JC_ING_MONT">#REF!</definedName>
    <definedName name="JC_KAB_DOD" localSheetId="12">EKV!#REF!</definedName>
    <definedName name="JC_KAB_DOD" localSheetId="17">HR!#REF!</definedName>
    <definedName name="JC_KAB_DOD" localSheetId="14">JČ!#REF!</definedName>
    <definedName name="JC_KAB_DOD" localSheetId="15">MM!#REF!</definedName>
    <definedName name="JC_KAB_DOD" localSheetId="11">PZTS!#REF!</definedName>
    <definedName name="JC_KAB_DOD" localSheetId="9">SK!#REF!</definedName>
    <definedName name="JC_KAB_DOD" localSheetId="10">VDS!#REF!</definedName>
    <definedName name="JC_KAB_DOD" localSheetId="13">VT!#REF!</definedName>
    <definedName name="JC_KAB_DOD">#REF!</definedName>
    <definedName name="JC_KAB_MONT" localSheetId="12">EKV!#REF!</definedName>
    <definedName name="JC_KAB_MONT" localSheetId="17">HR!#REF!</definedName>
    <definedName name="JC_KAB_MONT" localSheetId="14">JČ!#REF!</definedName>
    <definedName name="JC_KAB_MONT" localSheetId="15">MM!#REF!</definedName>
    <definedName name="JC_KAB_MONT" localSheetId="11">PZTS!#REF!</definedName>
    <definedName name="JC_KAB_MONT" localSheetId="9">SK!#REF!</definedName>
    <definedName name="JC_KAB_MONT" localSheetId="10">VDS!#REF!</definedName>
    <definedName name="JC_KAB_MONT" localSheetId="13">VT!#REF!</definedName>
    <definedName name="JC_KAB_MONT">#REF!</definedName>
    <definedName name="JC_TRASY_DOD" localSheetId="12">EKV!#REF!</definedName>
    <definedName name="JC_TRASY_DOD" localSheetId="17">HR!#REF!</definedName>
    <definedName name="JC_TRASY_DOD" localSheetId="14">JČ!#REF!</definedName>
    <definedName name="JC_TRASY_DOD" localSheetId="15">MM!#REF!</definedName>
    <definedName name="JC_TRASY_DOD" localSheetId="11">PZTS!#REF!</definedName>
    <definedName name="JC_TRASY_DOD" localSheetId="9">SK!#REF!</definedName>
    <definedName name="JC_TRASY_DOD" localSheetId="10">VDS!#REF!</definedName>
    <definedName name="JC_TRASY_DOD" localSheetId="13">VT!#REF!</definedName>
    <definedName name="JC_TRASY_DOD">#REF!</definedName>
    <definedName name="JC_TRASY_MONT" localSheetId="12">EKV!#REF!</definedName>
    <definedName name="JC_TRASY_MONT" localSheetId="17">HR!#REF!</definedName>
    <definedName name="JC_TRASY_MONT" localSheetId="14">JČ!#REF!</definedName>
    <definedName name="JC_TRASY_MONT" localSheetId="15">MM!#REF!</definedName>
    <definedName name="JC_TRASY_MONT" localSheetId="11">PZTS!#REF!</definedName>
    <definedName name="JC_TRASY_MONT" localSheetId="9">SK!#REF!</definedName>
    <definedName name="JC_TRASY_MONT" localSheetId="10">VDS!#REF!</definedName>
    <definedName name="JC_TRASY_MONT" localSheetId="13">VT!#REF!</definedName>
    <definedName name="JC_TRASY_MONT">#REF!</definedName>
    <definedName name="JC_ZAR_DOD" localSheetId="12">EKV!#REF!</definedName>
    <definedName name="JC_ZAR_DOD" localSheetId="17">HR!#REF!</definedName>
    <definedName name="JC_ZAR_DOD" localSheetId="14">JČ!#REF!</definedName>
    <definedName name="JC_ZAR_DOD" localSheetId="15">MM!#REF!</definedName>
    <definedName name="JC_ZAR_DOD" localSheetId="11">PZTS!#REF!</definedName>
    <definedName name="JC_ZAR_DOD" localSheetId="9">SK!#REF!</definedName>
    <definedName name="JC_ZAR_DOD" localSheetId="10">VDS!#REF!</definedName>
    <definedName name="JC_ZAR_DOD" localSheetId="13">VT!#REF!</definedName>
    <definedName name="JC_ZAR_DOD">#REF!</definedName>
    <definedName name="JC_ZAR_MONT" localSheetId="12">EKV!#REF!</definedName>
    <definedName name="JC_ZAR_MONT" localSheetId="17">HR!#REF!</definedName>
    <definedName name="JC_ZAR_MONT" localSheetId="14">JČ!#REF!</definedName>
    <definedName name="JC_ZAR_MONT" localSheetId="15">MM!#REF!</definedName>
    <definedName name="JC_ZAR_MONT" localSheetId="11">PZTS!#REF!</definedName>
    <definedName name="JC_ZAR_MONT" localSheetId="9">SK!#REF!</definedName>
    <definedName name="JC_ZAR_MONT" localSheetId="10">VDS!#REF!</definedName>
    <definedName name="JC_ZAR_MONT" localSheetId="13">VT!#REF!</definedName>
    <definedName name="JC_ZAR_MONT">#REF!</definedName>
    <definedName name="jcmat">#REF!</definedName>
    <definedName name="jcmont">#REF!</definedName>
    <definedName name="JKSO">#REF!</definedName>
    <definedName name="KAB_EPS" localSheetId="12">EKV!#REF!</definedName>
    <definedName name="KAB_EPS" localSheetId="17">HR!#REF!</definedName>
    <definedName name="KAB_EPS" localSheetId="14">JČ!#REF!</definedName>
    <definedName name="KAB_EPS" localSheetId="15">MM!#REF!</definedName>
    <definedName name="KAB_EPS" localSheetId="11">PZTS!#REF!</definedName>
    <definedName name="KAB_EPS" localSheetId="9">SK!#REF!</definedName>
    <definedName name="KAB_EPS" localSheetId="10">VDS!#REF!</definedName>
    <definedName name="KAB_EPS" localSheetId="13">VT!#REF!</definedName>
    <definedName name="KAB_EPS">#REF!</definedName>
    <definedName name="kabmat">#REF!</definedName>
    <definedName name="kabmont">#REF!</definedName>
    <definedName name="KABMONT_EPS" localSheetId="12">EKV!#REF!</definedName>
    <definedName name="KABMONT_EPS" localSheetId="17">HR!#REF!</definedName>
    <definedName name="KABMONT_EPS" localSheetId="14">JČ!#REF!</definedName>
    <definedName name="KABMONT_EPS" localSheetId="15">MM!#REF!</definedName>
    <definedName name="KABMONT_EPS" localSheetId="11">PZTS!#REF!</definedName>
    <definedName name="KABMONT_EPS" localSheetId="9">SK!#REF!</definedName>
    <definedName name="KABMONT_EPS" localSheetId="10">VDS!#REF!</definedName>
    <definedName name="KABMONT_EPS" localSheetId="13">VT!#REF!</definedName>
    <definedName name="KABMONT_EPS">#REF!</definedName>
    <definedName name="kkk">#REF!</definedName>
    <definedName name="koef_systimax">#REF!</definedName>
    <definedName name="koeficientcelkem">#REF!</definedName>
    <definedName name="koeficientpreceneni" localSheetId="12">#REF!</definedName>
    <definedName name="koeficientpreceneni" localSheetId="17">#REF!</definedName>
    <definedName name="koeficientpreceneni" localSheetId="14">#REF!</definedName>
    <definedName name="koeficientpreceneni" localSheetId="15">#REF!</definedName>
    <definedName name="koeficientpreceneni" localSheetId="11">#REF!</definedName>
    <definedName name="koeficientpreceneni" localSheetId="9">#REF!</definedName>
    <definedName name="koeficientpreceneni" localSheetId="10">#REF!</definedName>
    <definedName name="koeficientpreceneni" localSheetId="13">#REF!</definedName>
    <definedName name="koeficientpreceneni">#REF!</definedName>
    <definedName name="koefmontazi">#REF!</definedName>
    <definedName name="koefmontproCCTV">#REF!</definedName>
    <definedName name="koefpronabídky">#REF!</definedName>
    <definedName name="lll">#REF!</definedName>
    <definedName name="ma">#REF!</definedName>
    <definedName name="mar">#REF!</definedName>
    <definedName name="mat" localSheetId="12">#REF!</definedName>
    <definedName name="mat" localSheetId="17">#REF!</definedName>
    <definedName name="mat" localSheetId="14">#REF!</definedName>
    <definedName name="mat" localSheetId="15">#REF!</definedName>
    <definedName name="mat" localSheetId="11">#REF!</definedName>
    <definedName name="mat" localSheetId="9">SK!#REF!</definedName>
    <definedName name="mat" localSheetId="10">#REF!</definedName>
    <definedName name="mat" localSheetId="13">#REF!</definedName>
    <definedName name="MAT">#REF!</definedName>
    <definedName name="mat_cctv" localSheetId="12">EKV!#REF!</definedName>
    <definedName name="mat_cctv" localSheetId="17">HR!$I$5</definedName>
    <definedName name="mat_cctv" localSheetId="14">JČ!$J$5</definedName>
    <definedName name="mat_cctv" localSheetId="15">MM!$I$5</definedName>
    <definedName name="mat_cctv" localSheetId="11">PZTS!#REF!</definedName>
    <definedName name="mat_cctv" localSheetId="10">VDS!$J$5</definedName>
    <definedName name="mat_cctv" localSheetId="13">VT!#REF!</definedName>
    <definedName name="mat_cctv">#REF!</definedName>
    <definedName name="mat_eps">#REF!</definedName>
    <definedName name="mat_ezs" localSheetId="16">[4]SK!#REF!</definedName>
    <definedName name="mat_ezs" localSheetId="12">[4]SK!#REF!</definedName>
    <definedName name="mat_ezs" localSheetId="17">[4]SK!#REF!</definedName>
    <definedName name="mat_ezs" localSheetId="14">#REF!</definedName>
    <definedName name="mat_ezs" localSheetId="15">#REF!</definedName>
    <definedName name="mat_ezs" localSheetId="11">#REF!</definedName>
    <definedName name="mat_ezs" localSheetId="9">SK!#REF!</definedName>
    <definedName name="mat_ezs" localSheetId="8">#REF!</definedName>
    <definedName name="mat_ezs" localSheetId="2">[5]SK!#REF!</definedName>
    <definedName name="mat_ezs" localSheetId="10">#REF!</definedName>
    <definedName name="mat_ezs" localSheetId="13">[4]SK!#REF!</definedName>
    <definedName name="mat_ezs">#REF!</definedName>
    <definedName name="mat_mr">#REF!</definedName>
    <definedName name="mat_oz">#REF!</definedName>
    <definedName name="mat_sk" localSheetId="14">#REF!</definedName>
    <definedName name="mat_sk" localSheetId="11">#REF!</definedName>
    <definedName name="mat_sk" localSheetId="9">#REF!</definedName>
    <definedName name="mat_sk" localSheetId="8">#REF!</definedName>
    <definedName name="mat_sk" localSheetId="10">#REF!</definedName>
    <definedName name="mat_sk">#REF!</definedName>
    <definedName name="mat_vjezd">#REF!</definedName>
    <definedName name="MATACCESS">#REF!</definedName>
    <definedName name="MATACCESS_MONT">#REF!</definedName>
    <definedName name="MATAV" localSheetId="12">#REF!</definedName>
    <definedName name="MATAV" localSheetId="17">#REF!</definedName>
    <definedName name="MATAV" localSheetId="14">#REF!</definedName>
    <definedName name="MATAV" localSheetId="15">#REF!</definedName>
    <definedName name="MATAV" localSheetId="11">#REF!</definedName>
    <definedName name="MATAV" localSheetId="9">#REF!</definedName>
    <definedName name="MATAV" localSheetId="10">#REF!</definedName>
    <definedName name="MATAV" localSheetId="13">#REF!</definedName>
    <definedName name="MATAV">#REF!</definedName>
    <definedName name="matav2">#REF!</definedName>
    <definedName name="MATCCTV" localSheetId="12">#REF!</definedName>
    <definedName name="MATCCTV" localSheetId="17">#REF!</definedName>
    <definedName name="MATCCTV" localSheetId="14">#REF!</definedName>
    <definedName name="MATCCTV" localSheetId="15">#REF!</definedName>
    <definedName name="MATCCTV" localSheetId="11">#REF!</definedName>
    <definedName name="MATCCTV" localSheetId="9">#REF!</definedName>
    <definedName name="MATCCTV" localSheetId="10">#REF!</definedName>
    <definedName name="MATCCTV" localSheetId="13">#REF!</definedName>
    <definedName name="MATCCTV">#REF!</definedName>
    <definedName name="MATCCTV_MONT">#REF!</definedName>
    <definedName name="MATDT" localSheetId="12">#REF!</definedName>
    <definedName name="MATDT" localSheetId="17">#REF!</definedName>
    <definedName name="MATDT" localSheetId="14">#REF!</definedName>
    <definedName name="MATDT" localSheetId="15">#REF!</definedName>
    <definedName name="MATDT" localSheetId="11">#REF!</definedName>
    <definedName name="MATDT" localSheetId="9">#REF!</definedName>
    <definedName name="MATDT" localSheetId="10">#REF!</definedName>
    <definedName name="MATDT" localSheetId="13">#REF!</definedName>
    <definedName name="MATDT">#REF!</definedName>
    <definedName name="MATel" localSheetId="12">#REF!</definedName>
    <definedName name="MATel" localSheetId="17">#REF!</definedName>
    <definedName name="MATel" localSheetId="14">#REF!</definedName>
    <definedName name="MATel" localSheetId="15">#REF!</definedName>
    <definedName name="MATel" localSheetId="11">#REF!</definedName>
    <definedName name="MATel" localSheetId="9">#REF!</definedName>
    <definedName name="MATel" localSheetId="10">#REF!</definedName>
    <definedName name="MATel" localSheetId="13">#REF!</definedName>
    <definedName name="MATel">#REF!</definedName>
    <definedName name="MATEPS" localSheetId="12">#REF!</definedName>
    <definedName name="MATEPS" localSheetId="17">#REF!</definedName>
    <definedName name="MATEPS" localSheetId="14">#REF!</definedName>
    <definedName name="MATEPS" localSheetId="15">#REF!</definedName>
    <definedName name="MATEPS" localSheetId="11">#REF!</definedName>
    <definedName name="MATEPS" localSheetId="9">#REF!</definedName>
    <definedName name="MATEPS" localSheetId="10">#REF!</definedName>
    <definedName name="MATEPS" localSheetId="13">#REF!</definedName>
    <definedName name="MATEPS">#REF!</definedName>
    <definedName name="MATEPS_MONT">#REF!</definedName>
    <definedName name="material">#REF!</definedName>
    <definedName name="Material_trasy">#REF!</definedName>
    <definedName name="MATEZS" localSheetId="12">#REF!</definedName>
    <definedName name="MATEZS" localSheetId="17">#REF!</definedName>
    <definedName name="MATEZS" localSheetId="14">#REF!</definedName>
    <definedName name="MATEZS" localSheetId="15">#REF!</definedName>
    <definedName name="MATEZS" localSheetId="11">#REF!</definedName>
    <definedName name="MATEZS" localSheetId="9">#REF!</definedName>
    <definedName name="MATEZS" localSheetId="10">#REF!</definedName>
    <definedName name="MATEZS" localSheetId="13">#REF!</definedName>
    <definedName name="MATEZS">#REF!</definedName>
    <definedName name="MATEZS_MONT">#REF!</definedName>
    <definedName name="matezs2">#REF!</definedName>
    <definedName name="matezs3">#REF!</definedName>
    <definedName name="MATINTERKOM" localSheetId="12">EKV!#REF!</definedName>
    <definedName name="MATINTERKOM" localSheetId="17">HR!#REF!</definedName>
    <definedName name="MATINTERKOM" localSheetId="14">JČ!#REF!</definedName>
    <definedName name="MATINTERKOM" localSheetId="15">MM!#REF!</definedName>
    <definedName name="MATINTERKOM" localSheetId="11">PZTS!#REF!</definedName>
    <definedName name="MATINTERKOM" localSheetId="9">SK!#REF!</definedName>
    <definedName name="MATINTERKOM" localSheetId="10">VDS!#REF!</definedName>
    <definedName name="MATINTERKOM" localSheetId="13">VT!#REF!</definedName>
    <definedName name="MATINTERKOM">#REF!</definedName>
    <definedName name="MATINTERKOM_MONT" localSheetId="12">EKV!#REF!</definedName>
    <definedName name="MATINTERKOM_MONT" localSheetId="17">HR!#REF!</definedName>
    <definedName name="MATINTERKOM_MONT" localSheetId="14">JČ!#REF!</definedName>
    <definedName name="MATINTERKOM_MONT" localSheetId="15">MM!#REF!</definedName>
    <definedName name="MATINTERKOM_MONT" localSheetId="11">PZTS!#REF!</definedName>
    <definedName name="MATINTERKOM_MONT" localSheetId="9">SK!#REF!</definedName>
    <definedName name="MATINTERKOM_MONT" localSheetId="10">VDS!#REF!</definedName>
    <definedName name="MATINTERKOM_MONT" localSheetId="13">VT!#REF!</definedName>
    <definedName name="MATINTERKOM_MONT">#REF!</definedName>
    <definedName name="MATJC" localSheetId="12">#REF!</definedName>
    <definedName name="MATJC" localSheetId="17">#REF!</definedName>
    <definedName name="MATJC" localSheetId="14">#REF!</definedName>
    <definedName name="MATJC" localSheetId="15">#REF!</definedName>
    <definedName name="MATJC" localSheetId="11">#REF!</definedName>
    <definedName name="MATJC" localSheetId="9">#REF!</definedName>
    <definedName name="MATJC" localSheetId="10">#REF!</definedName>
    <definedName name="MATJC" localSheetId="13">#REF!</definedName>
    <definedName name="MATJC">#REF!</definedName>
    <definedName name="MATJC_DOD" localSheetId="12">EKV!#REF!</definedName>
    <definedName name="MATJC_DOD" localSheetId="17">HR!#REF!</definedName>
    <definedName name="MATJC_DOD" localSheetId="14">JČ!#REF!</definedName>
    <definedName name="MATJC_DOD" localSheetId="15">MM!#REF!</definedName>
    <definedName name="MATJC_DOD" localSheetId="11">PZTS!#REF!</definedName>
    <definedName name="MATJC_DOD" localSheetId="9">SK!#REF!</definedName>
    <definedName name="MATJC_DOD" localSheetId="10">VDS!#REF!</definedName>
    <definedName name="MATJC_DOD" localSheetId="13">VT!#REF!</definedName>
    <definedName name="MATJC_DOD">#REF!</definedName>
    <definedName name="MATJC_MONT" localSheetId="12">EKV!#REF!</definedName>
    <definedName name="MATJC_MONT" localSheetId="17">HR!#REF!</definedName>
    <definedName name="MATJC_MONT" localSheetId="14">JČ!#REF!</definedName>
    <definedName name="MATJC_MONT" localSheetId="15">MM!#REF!</definedName>
    <definedName name="MATJC_MONT" localSheetId="11">PZTS!#REF!</definedName>
    <definedName name="MATJC_MONT" localSheetId="9">SK!#REF!</definedName>
    <definedName name="MATJC_MONT" localSheetId="10">VDS!#REF!</definedName>
    <definedName name="MATJC_MONT" localSheetId="13">VT!#REF!</definedName>
    <definedName name="MATJC_MONT">#REF!</definedName>
    <definedName name="MATLF" localSheetId="12">#REF!</definedName>
    <definedName name="MATLF" localSheetId="17">#REF!</definedName>
    <definedName name="MATLF" localSheetId="14">#REF!</definedName>
    <definedName name="MATLF" localSheetId="15">#REF!</definedName>
    <definedName name="MATLF" localSheetId="11">#REF!</definedName>
    <definedName name="MATLF" localSheetId="9">#REF!</definedName>
    <definedName name="MATLF" localSheetId="10">#REF!</definedName>
    <definedName name="MATLF" localSheetId="13">#REF!</definedName>
    <definedName name="MATLF">#REF!</definedName>
    <definedName name="MATOST" localSheetId="12">#REF!</definedName>
    <definedName name="MATOST" localSheetId="17">#REF!</definedName>
    <definedName name="MATOST" localSheetId="14">#REF!</definedName>
    <definedName name="MATOST" localSheetId="15">#REF!</definedName>
    <definedName name="MATOST" localSheetId="11">#REF!</definedName>
    <definedName name="MATOST" localSheetId="9">#REF!</definedName>
    <definedName name="MATOST" localSheetId="10">#REF!</definedName>
    <definedName name="MATOST" localSheetId="13">#REF!</definedName>
    <definedName name="MATOST">#REF!</definedName>
    <definedName name="MATPA" localSheetId="12">#REF!</definedName>
    <definedName name="MATPA" localSheetId="17">#REF!</definedName>
    <definedName name="MATPA" localSheetId="14">#REF!</definedName>
    <definedName name="MATPA" localSheetId="15">#REF!</definedName>
    <definedName name="MATPA" localSheetId="11">#REF!</definedName>
    <definedName name="MATPA" localSheetId="9">#REF!</definedName>
    <definedName name="MATPA" localSheetId="10">#REF!</definedName>
    <definedName name="MATPA" localSheetId="13">#REF!</definedName>
    <definedName name="MATPA">#REF!</definedName>
    <definedName name="MATSITPRIVOD" localSheetId="12">EKV!#REF!</definedName>
    <definedName name="MATSITPRIVOD" localSheetId="17">HR!#REF!</definedName>
    <definedName name="MATSITPRIVOD" localSheetId="14">JČ!#REF!</definedName>
    <definedName name="MATSITPRIVOD" localSheetId="15">MM!#REF!</definedName>
    <definedName name="MATSITPRIVOD" localSheetId="11">PZTS!#REF!</definedName>
    <definedName name="MATSITPRIVOD" localSheetId="9">SK!#REF!</definedName>
    <definedName name="MATSITPRIVOD" localSheetId="10">VDS!#REF!</definedName>
    <definedName name="MATSITPRIVOD" localSheetId="13">VT!#REF!</definedName>
    <definedName name="MATSITPRIVOD">#REF!</definedName>
    <definedName name="MATSK">#REF!</definedName>
    <definedName name="MATSK_MONT">#REF!</definedName>
    <definedName name="MATSTA" localSheetId="12">#REF!</definedName>
    <definedName name="MATSTA" localSheetId="17">#REF!</definedName>
    <definedName name="MATSTA" localSheetId="14">#REF!</definedName>
    <definedName name="MATSTA" localSheetId="15">#REF!</definedName>
    <definedName name="MATSTA" localSheetId="11">#REF!</definedName>
    <definedName name="MATSTA" localSheetId="9">#REF!</definedName>
    <definedName name="MATSTA" localSheetId="10">#REF!</definedName>
    <definedName name="MATSTA" localSheetId="13">#REF!</definedName>
    <definedName name="MATSTA">#REF!</definedName>
    <definedName name="MATTLF" localSheetId="12">#REF!</definedName>
    <definedName name="MATTLF" localSheetId="17">#REF!</definedName>
    <definedName name="MATTLF" localSheetId="14">#REF!</definedName>
    <definedName name="MATTLF" localSheetId="15">#REF!</definedName>
    <definedName name="MATTLF" localSheetId="11">#REF!</definedName>
    <definedName name="MATTLF" localSheetId="9">#REF!</definedName>
    <definedName name="MATTLF" localSheetId="10">#REF!</definedName>
    <definedName name="MATTLF" localSheetId="13">#REF!</definedName>
    <definedName name="MATTLF">#REF!</definedName>
    <definedName name="MATZAT" localSheetId="12">#REF!</definedName>
    <definedName name="MATZAT" localSheetId="17">#REF!</definedName>
    <definedName name="MATZAT" localSheetId="14">#REF!</definedName>
    <definedName name="MATZAT" localSheetId="15">#REF!</definedName>
    <definedName name="MATZAT" localSheetId="11">#REF!</definedName>
    <definedName name="MATZAT" localSheetId="9">#REF!</definedName>
    <definedName name="MATZAT" localSheetId="10">#REF!</definedName>
    <definedName name="MATZAT" localSheetId="13">#REF!</definedName>
    <definedName name="MATZAT">#REF!</definedName>
    <definedName name="MATZEM">#REF!</definedName>
    <definedName name="MATZEM_MONT">#REF!</definedName>
    <definedName name="MAVYTR" localSheetId="12">#REF!</definedName>
    <definedName name="MAVYTR" localSheetId="17">#REF!</definedName>
    <definedName name="MAVYTR" localSheetId="14">#REF!</definedName>
    <definedName name="MAVYTR" localSheetId="15">#REF!</definedName>
    <definedName name="MAVYTR" localSheetId="11">#REF!</definedName>
    <definedName name="MAVYTR" localSheetId="9">#REF!</definedName>
    <definedName name="MAVYTR" localSheetId="10">#REF!</definedName>
    <definedName name="MAVYTR" localSheetId="13">#REF!</definedName>
    <definedName name="MAVYTR">#REF!</definedName>
    <definedName name="Mena" localSheetId="3">[1]Stavba!$J$29</definedName>
    <definedName name="Mena" localSheetId="20">[2]Stavba!$J$29</definedName>
    <definedName name="Mena" localSheetId="1">[1]Stavba!$J$29</definedName>
    <definedName name="Mena" localSheetId="18">[3]Stavba!$J$29</definedName>
    <definedName name="Mena" localSheetId="2">Stavba!$J$29</definedName>
    <definedName name="Mena" localSheetId="19">Stavba2!$J$29</definedName>
    <definedName name="Mena">#REF!</definedName>
    <definedName name="MistoStavby" localSheetId="2">Stavba!$D$4</definedName>
    <definedName name="MistoStavby" localSheetId="19">Stavba2!$D$4</definedName>
    <definedName name="MistoStavby">#REF!</definedName>
    <definedName name="MJ">#REF!</definedName>
    <definedName name="MO">#REF!</definedName>
    <definedName name="MONINSMATEEZS">#REF!</definedName>
    <definedName name="MONT" localSheetId="12">#REF!</definedName>
    <definedName name="MONT" localSheetId="17">#REF!</definedName>
    <definedName name="MONT" localSheetId="14">#REF!</definedName>
    <definedName name="MONT" localSheetId="15">#REF!</definedName>
    <definedName name="MONT" localSheetId="11">#REF!</definedName>
    <definedName name="mont" localSheetId="9">SK!#REF!</definedName>
    <definedName name="MONT" localSheetId="8">#REF!</definedName>
    <definedName name="MONT" localSheetId="10">#REF!</definedName>
    <definedName name="MONT" localSheetId="13">#REF!</definedName>
    <definedName name="Mont">#REF!</definedName>
    <definedName name="Mont.inst_mat" localSheetId="12">#REF!</definedName>
    <definedName name="Mont.inst_mat" localSheetId="17">#REF!</definedName>
    <definedName name="Mont.inst_mat" localSheetId="14">#REF!</definedName>
    <definedName name="Mont.inst_mat" localSheetId="15">#REF!</definedName>
    <definedName name="Mont.inst_mat" localSheetId="11">#REF!</definedName>
    <definedName name="Mont.inst_mat" localSheetId="9">#REF!</definedName>
    <definedName name="Mont.inst_mat" localSheetId="10">#REF!</definedName>
    <definedName name="Mont.inst_mat" localSheetId="13">#REF!</definedName>
    <definedName name="Mont.inst_mat">#REF!</definedName>
    <definedName name="mont_cctv" localSheetId="12">EKV!$J$5</definedName>
    <definedName name="mont_cctv" localSheetId="17">HR!#REF!</definedName>
    <definedName name="mont_cctv" localSheetId="14">JČ!$K$5</definedName>
    <definedName name="mont_cctv" localSheetId="15">MM!$J$5</definedName>
    <definedName name="mont_cctv" localSheetId="11">PZTS!$J$5</definedName>
    <definedName name="mont_cctv" localSheetId="9">#REF!</definedName>
    <definedName name="mont_cctv" localSheetId="8">#REF!</definedName>
    <definedName name="mont_cctv" localSheetId="10">VDS!#REF!</definedName>
    <definedName name="mont_cctv" localSheetId="13">VT!$J$5</definedName>
    <definedName name="mont_cctv">#REF!</definedName>
    <definedName name="MONT_EPS" localSheetId="12">EKV!#REF!</definedName>
    <definedName name="MONT_EPS" localSheetId="17">HR!#REF!</definedName>
    <definedName name="MONT_EPS" localSheetId="14">JČ!#REF!</definedName>
    <definedName name="MONT_EPS" localSheetId="15">MM!#REF!</definedName>
    <definedName name="MONT_EPS" localSheetId="11">PZTS!#REF!</definedName>
    <definedName name="MONT_EPS" localSheetId="9">SK!#REF!</definedName>
    <definedName name="MONT_EPS" localSheetId="10">VDS!#REF!</definedName>
    <definedName name="MONT_EPS" localSheetId="13">VT!#REF!</definedName>
    <definedName name="MONT_EPS">#REF!</definedName>
    <definedName name="mont_ezs" localSheetId="16">[4]SK!#REF!</definedName>
    <definedName name="mont_ezs" localSheetId="12">[4]SK!#REF!</definedName>
    <definedName name="mont_ezs" localSheetId="17">[4]SK!#REF!</definedName>
    <definedName name="mont_ezs" localSheetId="14">#REF!</definedName>
    <definedName name="mont_ezs" localSheetId="15">#REF!</definedName>
    <definedName name="mont_ezs" localSheetId="11">#REF!</definedName>
    <definedName name="mont_ezs" localSheetId="9">SK!#REF!</definedName>
    <definedName name="mont_ezs" localSheetId="8">#REF!</definedName>
    <definedName name="mont_ezs" localSheetId="2">[5]SK!#REF!</definedName>
    <definedName name="mont_ezs" localSheetId="10">#REF!</definedName>
    <definedName name="mont_ezs" localSheetId="13">[4]SK!#REF!</definedName>
    <definedName name="mont_ezs">#REF!</definedName>
    <definedName name="Mont_inst_mat">#REF!</definedName>
    <definedName name="mont_mr">#REF!</definedName>
    <definedName name="mont_oz">#REF!</definedName>
    <definedName name="mont_sk" localSheetId="14">#REF!</definedName>
    <definedName name="mont_sk" localSheetId="11">#REF!</definedName>
    <definedName name="mont_sk" localSheetId="9">#REF!</definedName>
    <definedName name="mont_sk" localSheetId="8">#REF!</definedName>
    <definedName name="mont_sk" localSheetId="10">#REF!</definedName>
    <definedName name="mont_sk">#REF!</definedName>
    <definedName name="mont_tras">#REF!</definedName>
    <definedName name="mont_vjezd">#REF!</definedName>
    <definedName name="mont1">#REF!</definedName>
    <definedName name="MONTAV" localSheetId="12">#REF!</definedName>
    <definedName name="MONTAV" localSheetId="17">#REF!</definedName>
    <definedName name="MONTAV" localSheetId="14">#REF!</definedName>
    <definedName name="MONTAV" localSheetId="15">#REF!</definedName>
    <definedName name="MONTAV" localSheetId="11">#REF!</definedName>
    <definedName name="MONTAV" localSheetId="9">#REF!</definedName>
    <definedName name="MONTAV" localSheetId="10">#REF!</definedName>
    <definedName name="MONTAV" localSheetId="13">#REF!</definedName>
    <definedName name="MONTAV">#REF!</definedName>
    <definedName name="montav2">#REF!</definedName>
    <definedName name="montaz">#REF!</definedName>
    <definedName name="Montaz0">#REF!</definedName>
    <definedName name="Montáž" localSheetId="12">#REF!</definedName>
    <definedName name="Montáž" localSheetId="17">#REF!</definedName>
    <definedName name="Montáž" localSheetId="14">#REF!</definedName>
    <definedName name="Montáž" localSheetId="15">#REF!</definedName>
    <definedName name="Montáž" localSheetId="11">#REF!</definedName>
    <definedName name="Montáž" localSheetId="9">#REF!</definedName>
    <definedName name="Montáž" localSheetId="10">#REF!</definedName>
    <definedName name="Montáž" localSheetId="13">#REF!</definedName>
    <definedName name="Montáž">#REF!</definedName>
    <definedName name="Montážnípráce" localSheetId="12">#REF!</definedName>
    <definedName name="Montážnípráce" localSheetId="17">#REF!</definedName>
    <definedName name="Montážnípráce" localSheetId="14">#REF!</definedName>
    <definedName name="Montážnípráce" localSheetId="15">#REF!</definedName>
    <definedName name="Montážnípráce" localSheetId="11">#REF!</definedName>
    <definedName name="Montážnípráce" localSheetId="9">#REF!</definedName>
    <definedName name="Montážnípráce" localSheetId="10">#REF!</definedName>
    <definedName name="Montážnípráce" localSheetId="13">#REF!</definedName>
    <definedName name="Montážnípráce">#REF!</definedName>
    <definedName name="MONTCCTV" localSheetId="12">#REF!</definedName>
    <definedName name="MONTCCTV" localSheetId="17">#REF!</definedName>
    <definedName name="MONTCCTV" localSheetId="14">#REF!</definedName>
    <definedName name="MONTCCTV" localSheetId="15">#REF!</definedName>
    <definedName name="MONTCCTV" localSheetId="11">#REF!</definedName>
    <definedName name="MONTCCTV" localSheetId="9">#REF!</definedName>
    <definedName name="MONTCCTV" localSheetId="10">#REF!</definedName>
    <definedName name="MONTCCTV" localSheetId="13">#REF!</definedName>
    <definedName name="MONTCCTV">#REF!</definedName>
    <definedName name="MONTDT" localSheetId="12">#REF!</definedName>
    <definedName name="MONTDT" localSheetId="17">#REF!</definedName>
    <definedName name="MONTDT" localSheetId="14">#REF!</definedName>
    <definedName name="MONTDT" localSheetId="15">#REF!</definedName>
    <definedName name="MONTDT" localSheetId="11">#REF!</definedName>
    <definedName name="MONTDT" localSheetId="9">#REF!</definedName>
    <definedName name="MONTDT" localSheetId="10">#REF!</definedName>
    <definedName name="MONTDT" localSheetId="13">#REF!</definedName>
    <definedName name="MONTDT">#REF!</definedName>
    <definedName name="MONTEL" localSheetId="12">#REF!</definedName>
    <definedName name="MONTEL" localSheetId="17">#REF!</definedName>
    <definedName name="MONTEL" localSheetId="14">#REF!</definedName>
    <definedName name="MONTEL" localSheetId="15">#REF!</definedName>
    <definedName name="MONTEL" localSheetId="11">#REF!</definedName>
    <definedName name="MONTEL" localSheetId="9">#REF!</definedName>
    <definedName name="MONTEL" localSheetId="10">#REF!</definedName>
    <definedName name="MONTEL" localSheetId="13">#REF!</definedName>
    <definedName name="MONTEL">#REF!</definedName>
    <definedName name="MONTEPS" localSheetId="12">#REF!</definedName>
    <definedName name="MONTEPS" localSheetId="17">#REF!</definedName>
    <definedName name="MONTEPS" localSheetId="14">#REF!</definedName>
    <definedName name="MONTEPS" localSheetId="15">#REF!</definedName>
    <definedName name="MONTEPS" localSheetId="11">#REF!</definedName>
    <definedName name="MONTEPS" localSheetId="9">#REF!</definedName>
    <definedName name="MONTEPS" localSheetId="10">#REF!</definedName>
    <definedName name="MONTEPS" localSheetId="13">#REF!</definedName>
    <definedName name="MONTEPS">#REF!</definedName>
    <definedName name="MONTEZS" localSheetId="12">#REF!</definedName>
    <definedName name="MONTEZS" localSheetId="17">#REF!</definedName>
    <definedName name="MONTEZS" localSheetId="14">#REF!</definedName>
    <definedName name="MONTEZS" localSheetId="15">#REF!</definedName>
    <definedName name="MONTEZS" localSheetId="11">#REF!</definedName>
    <definedName name="MONTEZS" localSheetId="9">#REF!</definedName>
    <definedName name="MONTEZS" localSheetId="10">#REF!</definedName>
    <definedName name="MONTEZS" localSheetId="13">#REF!</definedName>
    <definedName name="MONTEZS">#REF!</definedName>
    <definedName name="montezs2">#REF!</definedName>
    <definedName name="montezs3">#REF!</definedName>
    <definedName name="MONTINST_EPS" localSheetId="12">EKV!#REF!</definedName>
    <definedName name="MONTINST_EPS" localSheetId="17">HR!#REF!</definedName>
    <definedName name="MONTINST_EPS" localSheetId="14">JČ!#REF!</definedName>
    <definedName name="MONTINST_EPS" localSheetId="15">MM!#REF!</definedName>
    <definedName name="MONTINST_EPS" localSheetId="11">PZTS!#REF!</definedName>
    <definedName name="MONTINST_EPS" localSheetId="9">SK!#REF!</definedName>
    <definedName name="MONTINST_EPS" localSheetId="10">VDS!#REF!</definedName>
    <definedName name="MONTINST_EPS" localSheetId="13">VT!#REF!</definedName>
    <definedName name="MONTINST_EPS">#REF!</definedName>
    <definedName name="MONTINSTEPS" localSheetId="12">EKV!#REF!</definedName>
    <definedName name="MONTINSTEPS" localSheetId="17">HR!#REF!</definedName>
    <definedName name="MONTINSTEPS" localSheetId="14">JČ!#REF!</definedName>
    <definedName name="MONTINSTEPS" localSheetId="15">MM!#REF!</definedName>
    <definedName name="MONTINSTEPS" localSheetId="11">PZTS!#REF!</definedName>
    <definedName name="MONTINSTEPS" localSheetId="9">SK!#REF!</definedName>
    <definedName name="MONTINSTEPS" localSheetId="10">VDS!#REF!</definedName>
    <definedName name="MONTINSTEPS" localSheetId="13">VT!#REF!</definedName>
    <definedName name="MONTINSTEPS">#REF!</definedName>
    <definedName name="MONTJC" localSheetId="12">#REF!</definedName>
    <definedName name="MONTJC" localSheetId="17">#REF!</definedName>
    <definedName name="MONTJC" localSheetId="14">#REF!</definedName>
    <definedName name="MONTJC" localSheetId="15">#REF!</definedName>
    <definedName name="MONTJC" localSheetId="11">#REF!</definedName>
    <definedName name="MONTJC" localSheetId="9">#REF!</definedName>
    <definedName name="MONTJC" localSheetId="10">#REF!</definedName>
    <definedName name="MONTJC" localSheetId="13">#REF!</definedName>
    <definedName name="MONTJC">#REF!</definedName>
    <definedName name="MONTOST" localSheetId="12">#REF!</definedName>
    <definedName name="MONTOST" localSheetId="17">#REF!</definedName>
    <definedName name="MONTOST" localSheetId="14">#REF!</definedName>
    <definedName name="MONTOST" localSheetId="15">#REF!</definedName>
    <definedName name="MONTOST" localSheetId="11">#REF!</definedName>
    <definedName name="MONTOST" localSheetId="9">#REF!</definedName>
    <definedName name="MONTOST" localSheetId="10">#REF!</definedName>
    <definedName name="MONTOST" localSheetId="13">#REF!</definedName>
    <definedName name="MONTOST">#REF!</definedName>
    <definedName name="MONTPA" localSheetId="12">#REF!</definedName>
    <definedName name="MONTPA" localSheetId="17">#REF!</definedName>
    <definedName name="MONTPA" localSheetId="14">#REF!</definedName>
    <definedName name="MONTPA" localSheetId="15">#REF!</definedName>
    <definedName name="MONTPA" localSheetId="11">#REF!</definedName>
    <definedName name="MONTPA" localSheetId="9">#REF!</definedName>
    <definedName name="MONTPA" localSheetId="10">#REF!</definedName>
    <definedName name="MONTPA" localSheetId="13">#REF!</definedName>
    <definedName name="MONTPA">#REF!</definedName>
    <definedName name="MONTSITPRIVOD" localSheetId="12">EKV!#REF!</definedName>
    <definedName name="MONTSITPRIVOD" localSheetId="17">HR!#REF!</definedName>
    <definedName name="MONTSITPRIVOD" localSheetId="14">JČ!#REF!</definedName>
    <definedName name="MONTSITPRIVOD" localSheetId="15">MM!#REF!</definedName>
    <definedName name="MONTSITPRIVOD" localSheetId="11">PZTS!#REF!</definedName>
    <definedName name="MONTSITPRIVOD" localSheetId="9">SK!#REF!</definedName>
    <definedName name="MONTSITPRIVOD" localSheetId="10">VDS!#REF!</definedName>
    <definedName name="MONTSITPRIVOD" localSheetId="13">VT!#REF!</definedName>
    <definedName name="MONTSITPRIVOD">#REF!</definedName>
    <definedName name="MONTSTA" localSheetId="12">#REF!</definedName>
    <definedName name="MONTSTA" localSheetId="17">#REF!</definedName>
    <definedName name="MONTSTA" localSheetId="14">#REF!</definedName>
    <definedName name="MONTSTA" localSheetId="15">#REF!</definedName>
    <definedName name="MONTSTA" localSheetId="11">#REF!</definedName>
    <definedName name="MONTSTA" localSheetId="9">#REF!</definedName>
    <definedName name="MONTSTA" localSheetId="10">#REF!</definedName>
    <definedName name="MONTSTA" localSheetId="13">#REF!</definedName>
    <definedName name="MONTSTA">#REF!</definedName>
    <definedName name="MONTTLF" localSheetId="12">#REF!</definedName>
    <definedName name="MONTTLF" localSheetId="17">#REF!</definedName>
    <definedName name="MONTTLF" localSheetId="14">#REF!</definedName>
    <definedName name="MONTTLF" localSheetId="15">#REF!</definedName>
    <definedName name="MONTTLF" localSheetId="11">#REF!</definedName>
    <definedName name="MONTTLF" localSheetId="9">#REF!</definedName>
    <definedName name="MONTTLF" localSheetId="10">#REF!</definedName>
    <definedName name="MONTTLF" localSheetId="13">#REF!</definedName>
    <definedName name="MONTTLF">#REF!</definedName>
    <definedName name="MONTVYTR" localSheetId="12">#REF!</definedName>
    <definedName name="MONTVYTR" localSheetId="17">#REF!</definedName>
    <definedName name="MONTVYTR" localSheetId="14">#REF!</definedName>
    <definedName name="MONTVYTR" localSheetId="15">#REF!</definedName>
    <definedName name="MONTVYTR" localSheetId="11">#REF!</definedName>
    <definedName name="MONTVYTR" localSheetId="9">#REF!</definedName>
    <definedName name="MONTVYTR" localSheetId="10">#REF!</definedName>
    <definedName name="MONTVYTR" localSheetId="13">#REF!</definedName>
    <definedName name="MONTVYTR">#REF!</definedName>
    <definedName name="MONTZAR" localSheetId="12">EKV!#REF!</definedName>
    <definedName name="MONTZAR" localSheetId="17">HR!#REF!</definedName>
    <definedName name="MONTZAR" localSheetId="14">JČ!#REF!</definedName>
    <definedName name="MONTZAR" localSheetId="15">MM!#REF!</definedName>
    <definedName name="MONTZAR" localSheetId="11">PZTS!#REF!</definedName>
    <definedName name="MONTZAR" localSheetId="9">SK!#REF!</definedName>
    <definedName name="MONTZAR" localSheetId="10">VDS!#REF!</definedName>
    <definedName name="MONTZAR" localSheetId="13">VT!#REF!</definedName>
    <definedName name="MONTZAR">#REF!</definedName>
    <definedName name="MONTZAT" localSheetId="12">#REF!</definedName>
    <definedName name="MONTZAT" localSheetId="17">#REF!</definedName>
    <definedName name="MONTZAT" localSheetId="14">#REF!</definedName>
    <definedName name="MONTZAT" localSheetId="15">#REF!</definedName>
    <definedName name="MONTZAT" localSheetId="11">#REF!</definedName>
    <definedName name="MONTZAT" localSheetId="9">#REF!</definedName>
    <definedName name="MONTZAT" localSheetId="10">#REF!</definedName>
    <definedName name="MONTZAT" localSheetId="13">#REF!</definedName>
    <definedName name="MONTZAT">#REF!</definedName>
    <definedName name="MR_ING_DOD" localSheetId="12">EKV!#REF!</definedName>
    <definedName name="MR_ING_DOD" localSheetId="17">HR!#REF!</definedName>
    <definedName name="MR_ING_DOD" localSheetId="14">JČ!#REF!</definedName>
    <definedName name="MR_ING_DOD" localSheetId="15">MM!#REF!</definedName>
    <definedName name="MR_ING_DOD" localSheetId="11">PZTS!#REF!</definedName>
    <definedName name="MR_ING_DOD" localSheetId="9">SK!#REF!</definedName>
    <definedName name="MR_ING_DOD" localSheetId="10">VDS!#REF!</definedName>
    <definedName name="MR_ING_DOD" localSheetId="13">VT!#REF!</definedName>
    <definedName name="MR_ING_DOD">#REF!</definedName>
    <definedName name="MR_ING_MONT" localSheetId="12">EKV!#REF!</definedName>
    <definedName name="MR_ING_MONT" localSheetId="17">HR!#REF!</definedName>
    <definedName name="MR_ING_MONT" localSheetId="14">JČ!#REF!</definedName>
    <definedName name="MR_ING_MONT" localSheetId="15">MM!#REF!</definedName>
    <definedName name="MR_ING_MONT" localSheetId="11">PZTS!#REF!</definedName>
    <definedName name="MR_ING_MONT" localSheetId="9">SK!#REF!</definedName>
    <definedName name="MR_ING_MONT" localSheetId="10">VDS!#REF!</definedName>
    <definedName name="MR_ING_MONT" localSheetId="13">VT!#REF!</definedName>
    <definedName name="MR_ING_MONT">#REF!</definedName>
    <definedName name="MR_KAB_DOD" localSheetId="12">EKV!#REF!</definedName>
    <definedName name="MR_KAB_DOD" localSheetId="17">HR!#REF!</definedName>
    <definedName name="MR_KAB_DOD" localSheetId="14">JČ!#REF!</definedName>
    <definedName name="MR_KAB_DOD" localSheetId="15">MM!#REF!</definedName>
    <definedName name="MR_KAB_DOD" localSheetId="11">PZTS!#REF!</definedName>
    <definedName name="MR_KAB_DOD" localSheetId="9">SK!#REF!</definedName>
    <definedName name="MR_KAB_DOD" localSheetId="10">VDS!#REF!</definedName>
    <definedName name="MR_KAB_DOD" localSheetId="13">VT!#REF!</definedName>
    <definedName name="MR_KAB_DOD">#REF!</definedName>
    <definedName name="MR_KAB_MONT" localSheetId="12">EKV!#REF!</definedName>
    <definedName name="MR_KAB_MONT" localSheetId="17">HR!#REF!</definedName>
    <definedName name="MR_KAB_MONT" localSheetId="14">JČ!#REF!</definedName>
    <definedName name="MR_KAB_MONT" localSheetId="15">MM!#REF!</definedName>
    <definedName name="MR_KAB_MONT" localSheetId="11">PZTS!#REF!</definedName>
    <definedName name="MR_KAB_MONT" localSheetId="9">SK!#REF!</definedName>
    <definedName name="MR_KAB_MONT" localSheetId="10">VDS!#REF!</definedName>
    <definedName name="MR_KAB_MONT" localSheetId="13">VT!#REF!</definedName>
    <definedName name="MR_KAB_MONT">#REF!</definedName>
    <definedName name="MR_TRASY_DOD" localSheetId="12">EKV!#REF!</definedName>
    <definedName name="MR_TRASY_DOD" localSheetId="17">HR!#REF!</definedName>
    <definedName name="MR_TRASY_DOD" localSheetId="14">JČ!#REF!</definedName>
    <definedName name="MR_TRASY_DOD" localSheetId="15">MM!#REF!</definedName>
    <definedName name="MR_TRASY_DOD" localSheetId="11">PZTS!#REF!</definedName>
    <definedName name="MR_TRASY_DOD" localSheetId="9">SK!#REF!</definedName>
    <definedName name="MR_TRASY_DOD" localSheetId="10">VDS!#REF!</definedName>
    <definedName name="MR_TRASY_DOD" localSheetId="13">VT!#REF!</definedName>
    <definedName name="MR_TRASY_DOD">#REF!</definedName>
    <definedName name="MR_TRASY_MONT" localSheetId="12">EKV!#REF!</definedName>
    <definedName name="MR_TRASY_MONT" localSheetId="17">HR!#REF!</definedName>
    <definedName name="MR_TRASY_MONT" localSheetId="14">JČ!#REF!</definedName>
    <definedName name="MR_TRASY_MONT" localSheetId="15">MM!#REF!</definedName>
    <definedName name="MR_TRASY_MONT" localSheetId="11">PZTS!#REF!</definedName>
    <definedName name="MR_TRASY_MONT" localSheetId="9">SK!#REF!</definedName>
    <definedName name="MR_TRASY_MONT" localSheetId="10">VDS!#REF!</definedName>
    <definedName name="MR_TRASY_MONT" localSheetId="13">VT!#REF!</definedName>
    <definedName name="MR_TRASY_MONT">#REF!</definedName>
    <definedName name="MR_ZAR_DOD" localSheetId="12">EKV!#REF!</definedName>
    <definedName name="MR_ZAR_DOD" localSheetId="17">HR!#REF!</definedName>
    <definedName name="MR_ZAR_DOD" localSheetId="14">JČ!#REF!</definedName>
    <definedName name="MR_ZAR_DOD" localSheetId="15">MM!#REF!</definedName>
    <definedName name="MR_ZAR_DOD" localSheetId="11">PZTS!#REF!</definedName>
    <definedName name="MR_ZAR_DOD" localSheetId="9">SK!#REF!</definedName>
    <definedName name="MR_ZAR_DOD" localSheetId="10">VDS!#REF!</definedName>
    <definedName name="MR_ZAR_DOD" localSheetId="13">VT!#REF!</definedName>
    <definedName name="MR_ZAR_DOD">#REF!</definedName>
    <definedName name="MR_ZAR_MONT" localSheetId="12">EKV!#REF!</definedName>
    <definedName name="MR_ZAR_MONT" localSheetId="17">HR!#REF!</definedName>
    <definedName name="MR_ZAR_MONT" localSheetId="14">JČ!#REF!</definedName>
    <definedName name="MR_ZAR_MONT" localSheetId="15">MM!#REF!</definedName>
    <definedName name="MR_ZAR_MONT" localSheetId="11">PZTS!#REF!</definedName>
    <definedName name="MR_ZAR_MONT" localSheetId="9">SK!#REF!</definedName>
    <definedName name="MR_ZAR_MONT" localSheetId="10">VDS!#REF!</definedName>
    <definedName name="MR_ZAR_MONT" localSheetId="13">VT!#REF!</definedName>
    <definedName name="MR_ZAR_MONT">#REF!</definedName>
    <definedName name="mrma">#REF!</definedName>
    <definedName name="mrmat">#REF!</definedName>
    <definedName name="mrmo">#REF!</definedName>
    <definedName name="mrmont">#REF!</definedName>
    <definedName name="mterial">#REF!</definedName>
    <definedName name="nak">#REF!</definedName>
    <definedName name="Nákup_Autocont">#REF!</definedName>
    <definedName name="NazevDilu">#REF!</definedName>
    <definedName name="nazevobjektu" localSheetId="16">#REF!</definedName>
    <definedName name="nazevobjektu" localSheetId="12">#REF!</definedName>
    <definedName name="nazevobjektu" localSheetId="17">#REF!</definedName>
    <definedName name="nazevobjektu" localSheetId="14">#REF!</definedName>
    <definedName name="nazevobjektu" localSheetId="15">#REF!</definedName>
    <definedName name="nazevobjektu" localSheetId="11">#REF!</definedName>
    <definedName name="nazevobjektu" localSheetId="9">#REF!</definedName>
    <definedName name="nazevobjektu" localSheetId="8">#REF!</definedName>
    <definedName name="nazevobjektu" localSheetId="2">Stavba!$E$3</definedName>
    <definedName name="nazevobjektu" localSheetId="19">Stavba2!$E$3</definedName>
    <definedName name="nazevobjektu" localSheetId="10">#REF!</definedName>
    <definedName name="nazevobjektu" localSheetId="13">#REF!</definedName>
    <definedName name="nazevobjektu">#REF!</definedName>
    <definedName name="NazevRozpoctu" localSheetId="20">#REF!</definedName>
    <definedName name="NazevRozpoctu" localSheetId="18">#REF!</definedName>
    <definedName name="NazevRozpoctu" localSheetId="19">#REF!</definedName>
    <definedName name="NazevRozpoctu">#REF!</definedName>
    <definedName name="nazevstavby" localSheetId="16">#REF!</definedName>
    <definedName name="nazevstavby" localSheetId="20">#REF!</definedName>
    <definedName name="nazevstavby" localSheetId="12">#REF!</definedName>
    <definedName name="nazevstavby" localSheetId="17">#REF!</definedName>
    <definedName name="nazevstavby" localSheetId="14">#REF!</definedName>
    <definedName name="nazevstavby" localSheetId="15">#REF!</definedName>
    <definedName name="nazevstavby" localSheetId="18">#REF!</definedName>
    <definedName name="nazevstavby" localSheetId="11">#REF!</definedName>
    <definedName name="nazevstavby" localSheetId="9">#REF!</definedName>
    <definedName name="nazevstavby" localSheetId="8">#REF!</definedName>
    <definedName name="NazevStavby" localSheetId="2">Stavba!$E$2</definedName>
    <definedName name="NazevStavby" localSheetId="19">Stavba2!$E$2</definedName>
    <definedName name="nazevstavby" localSheetId="10">#REF!</definedName>
    <definedName name="nazevstavby" localSheetId="13">#REF!</definedName>
    <definedName name="nazevstavby">#REF!</definedName>
    <definedName name="NazevStavebnihoRozpoctu" localSheetId="2">Stavba!$E$4</definedName>
    <definedName name="NazevStavebnihoRozpoctu" localSheetId="19">Stavba2!$E$4</definedName>
    <definedName name="NazevStavebnihoRozpoctu">#REF!</definedName>
    <definedName name="_xlnm.Print_Titles" localSheetId="3">'D.1.2 D.1.2 Pol'!$1:$7</definedName>
    <definedName name="_xlnm.Print_Titles" localSheetId="20">'D1.4.3 1.00 Pol'!$1:$7</definedName>
    <definedName name="_xlnm.Print_Titles" localSheetId="12">EKV!$1:$5</definedName>
    <definedName name="_xlnm.Print_Titles" localSheetId="17">HR!$1:$5</definedName>
    <definedName name="_xlnm.Print_Titles" localSheetId="14">JČ!$1:$5</definedName>
    <definedName name="_xlnm.Print_Titles" localSheetId="15">MM!$1:$5</definedName>
    <definedName name="_xlnm.Print_Titles" localSheetId="11">PZTS!$1:$5</definedName>
    <definedName name="_xlnm.Print_Titles" localSheetId="9">SK!$1:$5</definedName>
    <definedName name="_xlnm.Print_Titles" localSheetId="10">VDS!$1:$5</definedName>
    <definedName name="_xlnm.Print_Titles" localSheetId="13">VT!$1:$5</definedName>
    <definedName name="oadresa" localSheetId="2">Stavba!$D$6</definedName>
    <definedName name="oadresa" localSheetId="19">Stavba2!$D$6</definedName>
    <definedName name="oadresa">#REF!</definedName>
    <definedName name="Objednatel" localSheetId="2">Stavba!$D$5</definedName>
    <definedName name="Objednatel" localSheetId="19">Stavba2!$D$5</definedName>
    <definedName name="Objednatel">#REF!</definedName>
    <definedName name="Objekt" localSheetId="2">Stavba!$B$38</definedName>
    <definedName name="Objekt" localSheetId="19">Stavba2!$B$38</definedName>
    <definedName name="_xlnm.Print_Area" localSheetId="3">'D.1.2 D.1.2 Pol'!$A$1:$Y$137</definedName>
    <definedName name="_xlnm.Print_Area" localSheetId="20">'D1.4.3 1.00 Pol'!$A$1:$Y$259</definedName>
    <definedName name="_xlnm.Print_Area" localSheetId="12">EKV!$A$1:$H$56</definedName>
    <definedName name="_xlnm.Print_Area" localSheetId="17">HR!$A$1:$H$53</definedName>
    <definedName name="_xlnm.Print_Area" localSheetId="14">JČ!$A$1:$H$36</definedName>
    <definedName name="_xlnm.Print_Area" localSheetId="15">MM!$A$1:$H$23</definedName>
    <definedName name="_xlnm.Print_Area" localSheetId="11">PZTS!$A$1:$H$61</definedName>
    <definedName name="_xlnm.Print_Area" localSheetId="9">SK!$A$1:$H$41</definedName>
    <definedName name="_xlnm.Print_Area" localSheetId="8">'SLP_rekapitulace '!$A$1:$G$56</definedName>
    <definedName name="_xlnm.Print_Area" localSheetId="2">Stavba!$A$1:$J$64</definedName>
    <definedName name="_xlnm.Print_Area" localSheetId="19">Stavba2!$A$1:$J$64</definedName>
    <definedName name="_xlnm.Print_Area" localSheetId="10">VDS!$A$1:$H$45</definedName>
    <definedName name="_xlnm.Print_Area" localSheetId="13">VT!$A$1:$H$56</definedName>
    <definedName name="odic" localSheetId="2">Stavba!$I$6</definedName>
    <definedName name="odic" localSheetId="19">Stavba2!$I$6</definedName>
    <definedName name="oico" localSheetId="2">Stavba!$I$5</definedName>
    <definedName name="oico" localSheetId="19">Stavba2!$I$5</definedName>
    <definedName name="okfmat">#REF!</definedName>
    <definedName name="okfmont">#REF!</definedName>
    <definedName name="omisto" localSheetId="2">Stavba!$E$7</definedName>
    <definedName name="omisto" localSheetId="19">Stavba2!$E$7</definedName>
    <definedName name="onazev" localSheetId="2">Stavba!$D$6</definedName>
    <definedName name="onazev" localSheetId="19">Stavba2!$D$6</definedName>
    <definedName name="ooo">#REF!</definedName>
    <definedName name="opsc" localSheetId="2">Stavba!$D$7</definedName>
    <definedName name="opsc" localSheetId="19">Stavba2!$D$7</definedName>
    <definedName name="ozmat">#REF!</definedName>
    <definedName name="ozmont">#REF!</definedName>
    <definedName name="padresa" localSheetId="2">Stavba!$D$9</definedName>
    <definedName name="padresa" localSheetId="19">Stavba2!$D$9</definedName>
    <definedName name="padresa">#REF!</definedName>
    <definedName name="parkmat">#REF!</definedName>
    <definedName name="parkmont">#REF!</definedName>
    <definedName name="pdic" localSheetId="2">Stavba!$I$9</definedName>
    <definedName name="pdic" localSheetId="19">Stavba2!$I$9</definedName>
    <definedName name="pdic">#REF!</definedName>
    <definedName name="pico" localSheetId="2">Stavba!$I$8</definedName>
    <definedName name="pico" localSheetId="19">Stavba2!$I$8</definedName>
    <definedName name="pico">#REF!</definedName>
    <definedName name="pmisto" localSheetId="2">Stavba!$E$10</definedName>
    <definedName name="pmisto" localSheetId="19">Stavba2!$E$10</definedName>
    <definedName name="pmisto">#REF!</definedName>
    <definedName name="PocetMJ">#REF!</definedName>
    <definedName name="ponížení" localSheetId="12">#REF!</definedName>
    <definedName name="ponížení" localSheetId="17">#REF!</definedName>
    <definedName name="ponížení" localSheetId="14">#REF!</definedName>
    <definedName name="ponížení" localSheetId="15">#REF!</definedName>
    <definedName name="ponížení" localSheetId="11">#REF!</definedName>
    <definedName name="ponížení" localSheetId="9">#REF!</definedName>
    <definedName name="ponížení" localSheetId="10">#REF!</definedName>
    <definedName name="ponížení" localSheetId="13">#REF!</definedName>
    <definedName name="ponížení">#REF!</definedName>
    <definedName name="PoptavkaID" localSheetId="2">Stavba!$A$1</definedName>
    <definedName name="PoptavkaID" localSheetId="19">Stavba2!$A$1</definedName>
    <definedName name="PoptavkaID">#REF!</definedName>
    <definedName name="Poznamka">#REF!</definedName>
    <definedName name="ppp">#REF!</definedName>
    <definedName name="pPSC" localSheetId="2">Stavba!$D$10</definedName>
    <definedName name="pPSC" localSheetId="19">Stavba2!$D$10</definedName>
    <definedName name="pPSC">#REF!</definedName>
    <definedName name="Projektant" localSheetId="16">#REF!</definedName>
    <definedName name="Projektant" localSheetId="12">#REF!</definedName>
    <definedName name="Projektant" localSheetId="17">#REF!</definedName>
    <definedName name="Projektant" localSheetId="14">#REF!</definedName>
    <definedName name="Projektant" localSheetId="15">#REF!</definedName>
    <definedName name="Projektant" localSheetId="11">#REF!</definedName>
    <definedName name="Projektant" localSheetId="9">#REF!</definedName>
    <definedName name="Projektant" localSheetId="8">#REF!</definedName>
    <definedName name="Projektant" localSheetId="2">Stavba!$D$8</definedName>
    <definedName name="Projektant" localSheetId="19">Stavba2!$D$8</definedName>
    <definedName name="Projektant" localSheetId="10">#REF!</definedName>
    <definedName name="Projektant" localSheetId="13">#REF!</definedName>
    <definedName name="Projektant">#REF!</definedName>
    <definedName name="PSV">#REF!</definedName>
    <definedName name="PSV0">#REF!</definedName>
    <definedName name="rezerva" localSheetId="12">#REF!</definedName>
    <definedName name="rezerva" localSheetId="17">#REF!</definedName>
    <definedName name="rezerva" localSheetId="14">#REF!</definedName>
    <definedName name="rezerva" localSheetId="15">#REF!</definedName>
    <definedName name="rezerva" localSheetId="11">#REF!</definedName>
    <definedName name="rezerva" localSheetId="9">#REF!</definedName>
    <definedName name="rezerva" localSheetId="10">#REF!</definedName>
    <definedName name="rezerva" localSheetId="13">#REF!</definedName>
    <definedName name="rezerva">#REF!</definedName>
    <definedName name="rezerva_so002" localSheetId="12">#REF!</definedName>
    <definedName name="rezerva_so002" localSheetId="17">#REF!</definedName>
    <definedName name="rezerva_so002" localSheetId="14">#REF!</definedName>
    <definedName name="rezerva_so002" localSheetId="15">#REF!</definedName>
    <definedName name="rezerva_so002" localSheetId="11">#REF!</definedName>
    <definedName name="rezerva_so002" localSheetId="9">#REF!</definedName>
    <definedName name="rezerva_so002" localSheetId="10">#REF!</definedName>
    <definedName name="rezerva_so002" localSheetId="13">#REF!</definedName>
    <definedName name="rezerva_so002">#REF!</definedName>
    <definedName name="rozmat">#REF!</definedName>
    <definedName name="rozmont">#REF!</definedName>
    <definedName name="rrr">#REF!</definedName>
    <definedName name="s">#REF!</definedName>
    <definedName name="SazbaDPH1" localSheetId="16">#REF!</definedName>
    <definedName name="SazbaDPH1" localSheetId="20">#REF!</definedName>
    <definedName name="SazbaDPH1" localSheetId="12">#REF!</definedName>
    <definedName name="SazbaDPH1" localSheetId="17">#REF!</definedName>
    <definedName name="SazbaDPH1" localSheetId="14">#REF!</definedName>
    <definedName name="SazbaDPH1" localSheetId="15">#REF!</definedName>
    <definedName name="SazbaDPH1" localSheetId="18">#REF!</definedName>
    <definedName name="SazbaDPH1" localSheetId="11">#REF!</definedName>
    <definedName name="SazbaDPH1" localSheetId="9">#REF!</definedName>
    <definedName name="SazbaDPH1" localSheetId="8">#REF!</definedName>
    <definedName name="SazbaDPH1" localSheetId="2">Stavba!$E$23</definedName>
    <definedName name="SazbaDPH1" localSheetId="19">Stavba2!$E$23</definedName>
    <definedName name="SazbaDPH1" localSheetId="10">#REF!</definedName>
    <definedName name="SazbaDPH1" localSheetId="13">#REF!</definedName>
    <definedName name="SazbaDPH1">#REF!</definedName>
    <definedName name="SazbaDPH2" localSheetId="16">#REF!</definedName>
    <definedName name="SazbaDPH2" localSheetId="20">#REF!</definedName>
    <definedName name="SazbaDPH2" localSheetId="12">#REF!</definedName>
    <definedName name="SazbaDPH2" localSheetId="17">#REF!</definedName>
    <definedName name="SazbaDPH2" localSheetId="14">#REF!</definedName>
    <definedName name="SazbaDPH2" localSheetId="15">#REF!</definedName>
    <definedName name="SazbaDPH2" localSheetId="18">#REF!</definedName>
    <definedName name="SazbaDPH2" localSheetId="11">#REF!</definedName>
    <definedName name="SazbaDPH2" localSheetId="9">#REF!</definedName>
    <definedName name="SazbaDPH2" localSheetId="8">#REF!</definedName>
    <definedName name="SazbaDPH2" localSheetId="2">Stavba!$E$25</definedName>
    <definedName name="SazbaDPH2" localSheetId="19">Stavba2!$E$25</definedName>
    <definedName name="SazbaDPH2" localSheetId="10">#REF!</definedName>
    <definedName name="SazbaDPH2" localSheetId="13">#REF!</definedName>
    <definedName name="SazbaDPH2">#REF!</definedName>
    <definedName name="sdfasf">#REF!</definedName>
    <definedName name="SIT_EPS" localSheetId="12">EKV!#REF!</definedName>
    <definedName name="SIT_EPS" localSheetId="17">HR!#REF!</definedName>
    <definedName name="SIT_EPS" localSheetId="14">JČ!#REF!</definedName>
    <definedName name="SIT_EPS" localSheetId="15">MM!#REF!</definedName>
    <definedName name="SIT_EPS" localSheetId="11">PZTS!#REF!</definedName>
    <definedName name="SIT_EPS" localSheetId="9">SK!#REF!</definedName>
    <definedName name="SIT_EPS" localSheetId="10">VDS!#REF!</definedName>
    <definedName name="SIT_EPS" localSheetId="13">VT!#REF!</definedName>
    <definedName name="SIT_EPS">#REF!</definedName>
    <definedName name="SITMONT_EPS" localSheetId="12">EKV!#REF!</definedName>
    <definedName name="SITMONT_EPS" localSheetId="17">HR!#REF!</definedName>
    <definedName name="SITMONT_EPS" localSheetId="14">JČ!#REF!</definedName>
    <definedName name="SITMONT_EPS" localSheetId="15">MM!#REF!</definedName>
    <definedName name="SITMONT_EPS" localSheetId="11">PZTS!#REF!</definedName>
    <definedName name="SITMONT_EPS" localSheetId="9">SK!#REF!</definedName>
    <definedName name="SITMONT_EPS" localSheetId="10">VDS!#REF!</definedName>
    <definedName name="SITMONT_EPS" localSheetId="13">VT!#REF!</definedName>
    <definedName name="SITMONT_EPS">#REF!</definedName>
    <definedName name="SK_ING_DOD">#REF!</definedName>
    <definedName name="SK_ING_MONT">#REF!</definedName>
    <definedName name="SK_KAB_DOD">#REF!</definedName>
    <definedName name="SK_KAB_MONT">#REF!</definedName>
    <definedName name="SK_TRASY_DOD">#REF!</definedName>
    <definedName name="SK_TRASY_MONT">#REF!</definedName>
    <definedName name="SK_ZAR_DOD">#REF!</definedName>
    <definedName name="SK_ZAR_MONT">#REF!</definedName>
    <definedName name="skma">#REF!</definedName>
    <definedName name="skmat">#REF!</definedName>
    <definedName name="skmo">#REF!</definedName>
    <definedName name="skmont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TA_ING_DOD" localSheetId="12">EKV!#REF!</definedName>
    <definedName name="STA_ING_DOD" localSheetId="17">HR!#REF!</definedName>
    <definedName name="STA_ING_DOD" localSheetId="14">JČ!#REF!</definedName>
    <definedName name="STA_ING_DOD" localSheetId="15">MM!#REF!</definedName>
    <definedName name="STA_ING_DOD" localSheetId="11">PZTS!#REF!</definedName>
    <definedName name="STA_ING_DOD" localSheetId="9">SK!#REF!</definedName>
    <definedName name="STA_ING_DOD" localSheetId="10">VDS!#REF!</definedName>
    <definedName name="STA_ING_DOD" localSheetId="13">VT!#REF!</definedName>
    <definedName name="STA_ING_DOD">#REF!</definedName>
    <definedName name="STA_ING_MONT" localSheetId="12">EKV!#REF!</definedName>
    <definedName name="STA_ING_MONT" localSheetId="17">HR!#REF!</definedName>
    <definedName name="STA_ING_MONT" localSheetId="14">JČ!#REF!</definedName>
    <definedName name="STA_ING_MONT" localSheetId="15">MM!#REF!</definedName>
    <definedName name="STA_ING_MONT" localSheetId="11">PZTS!#REF!</definedName>
    <definedName name="STA_ING_MONT" localSheetId="9">SK!#REF!</definedName>
    <definedName name="STA_ING_MONT" localSheetId="10">VDS!#REF!</definedName>
    <definedName name="STA_ING_MONT" localSheetId="13">VT!#REF!</definedName>
    <definedName name="STA_ING_MONT">#REF!</definedName>
    <definedName name="STA_KAB_DOD" localSheetId="12">EKV!#REF!</definedName>
    <definedName name="STA_KAB_DOD" localSheetId="17">HR!#REF!</definedName>
    <definedName name="STA_KAB_DOD" localSheetId="14">JČ!#REF!</definedName>
    <definedName name="STA_KAB_DOD" localSheetId="15">MM!#REF!</definedName>
    <definedName name="STA_KAB_DOD" localSheetId="11">PZTS!#REF!</definedName>
    <definedName name="STA_KAB_DOD" localSheetId="9">SK!#REF!</definedName>
    <definedName name="STA_KAB_DOD" localSheetId="10">VDS!#REF!</definedName>
    <definedName name="STA_KAB_DOD" localSheetId="13">VT!#REF!</definedName>
    <definedName name="STA_KAB_DOD">#REF!</definedName>
    <definedName name="STA_KAB_MONT" localSheetId="12">EKV!#REF!</definedName>
    <definedName name="STA_KAB_MONT" localSheetId="17">HR!#REF!</definedName>
    <definedName name="STA_KAB_MONT" localSheetId="14">JČ!#REF!</definedName>
    <definedName name="STA_KAB_MONT" localSheetId="15">MM!#REF!</definedName>
    <definedName name="STA_KAB_MONT" localSheetId="11">PZTS!#REF!</definedName>
    <definedName name="STA_KAB_MONT" localSheetId="9">SK!#REF!</definedName>
    <definedName name="STA_KAB_MONT" localSheetId="10">VDS!#REF!</definedName>
    <definedName name="STA_KAB_MONT" localSheetId="13">VT!#REF!</definedName>
    <definedName name="STA_KAB_MONT">#REF!</definedName>
    <definedName name="STA_TRASY_DOD" localSheetId="12">EKV!#REF!</definedName>
    <definedName name="STA_TRASY_DOD" localSheetId="17">HR!#REF!</definedName>
    <definedName name="STA_TRASY_DOD" localSheetId="14">JČ!#REF!</definedName>
    <definedName name="STA_TRASY_DOD" localSheetId="15">MM!#REF!</definedName>
    <definedName name="STA_TRASY_DOD" localSheetId="11">PZTS!#REF!</definedName>
    <definedName name="STA_TRASY_DOD" localSheetId="9">SK!#REF!</definedName>
    <definedName name="STA_TRASY_DOD" localSheetId="10">VDS!#REF!</definedName>
    <definedName name="STA_TRASY_DOD" localSheetId="13">VT!#REF!</definedName>
    <definedName name="STA_TRASY_DOD">#REF!</definedName>
    <definedName name="STA_TRASY_MONT" localSheetId="12">EKV!#REF!</definedName>
    <definedName name="STA_TRASY_MONT" localSheetId="17">HR!#REF!</definedName>
    <definedName name="STA_TRASY_MONT" localSheetId="14">JČ!#REF!</definedName>
    <definedName name="STA_TRASY_MONT" localSheetId="15">MM!#REF!</definedName>
    <definedName name="STA_TRASY_MONT" localSheetId="11">PZTS!#REF!</definedName>
    <definedName name="STA_TRASY_MONT" localSheetId="9">SK!#REF!</definedName>
    <definedName name="STA_TRASY_MONT" localSheetId="10">VDS!#REF!</definedName>
    <definedName name="STA_TRASY_MONT" localSheetId="13">VT!#REF!</definedName>
    <definedName name="STA_TRASY_MONT">#REF!</definedName>
    <definedName name="STA_ZAR_DOD" localSheetId="12">EKV!#REF!</definedName>
    <definedName name="STA_ZAR_DOD" localSheetId="17">HR!#REF!</definedName>
    <definedName name="STA_ZAR_DOD" localSheetId="14">JČ!#REF!</definedName>
    <definedName name="STA_ZAR_DOD" localSheetId="15">MM!#REF!</definedName>
    <definedName name="STA_ZAR_DOD" localSheetId="11">PZTS!#REF!</definedName>
    <definedName name="STA_ZAR_DOD" localSheetId="9">SK!#REF!</definedName>
    <definedName name="STA_ZAR_DOD" localSheetId="10">VDS!#REF!</definedName>
    <definedName name="STA_ZAR_DOD" localSheetId="13">VT!#REF!</definedName>
    <definedName name="STA_ZAR_DOD">#REF!</definedName>
    <definedName name="STA_ZAR_MONT" localSheetId="12">EKV!#REF!</definedName>
    <definedName name="STA_ZAR_MONT" localSheetId="17">HR!#REF!</definedName>
    <definedName name="STA_ZAR_MONT" localSheetId="14">JČ!#REF!</definedName>
    <definedName name="STA_ZAR_MONT" localSheetId="15">MM!#REF!</definedName>
    <definedName name="STA_ZAR_MONT" localSheetId="11">PZTS!#REF!</definedName>
    <definedName name="STA_ZAR_MONT" localSheetId="9">SK!#REF!</definedName>
    <definedName name="STA_ZAR_MONT" localSheetId="10">VDS!#REF!</definedName>
    <definedName name="STA_ZAR_MONT" localSheetId="13">VT!#REF!</definedName>
    <definedName name="STA_ZAR_MONT">#REF!</definedName>
    <definedName name="STA_ZAŘ_DOD" localSheetId="12">EKV!#REF!</definedName>
    <definedName name="STA_ZAŘ_DOD" localSheetId="17">HR!#REF!</definedName>
    <definedName name="STA_ZAŘ_DOD" localSheetId="14">JČ!#REF!</definedName>
    <definedName name="STA_ZAŘ_DOD" localSheetId="15">MM!#REF!</definedName>
    <definedName name="STA_ZAŘ_DOD" localSheetId="11">PZTS!#REF!</definedName>
    <definedName name="STA_ZAŘ_DOD" localSheetId="9">SK!#REF!</definedName>
    <definedName name="STA_ZAŘ_DOD" localSheetId="10">VDS!#REF!</definedName>
    <definedName name="STA_ZAŘ_DOD" localSheetId="13">VT!#REF!</definedName>
    <definedName name="STA_ZAŘ_DOD">#REF!</definedName>
    <definedName name="stama">#REF!</definedName>
    <definedName name="stamat">#REF!</definedName>
    <definedName name="stamo">#REF!</definedName>
    <definedName name="stamont">#REF!</definedName>
    <definedName name="telmat">#REF!</definedName>
    <definedName name="telmont">#REF!</definedName>
    <definedName name="tlfmat">#REF!</definedName>
    <definedName name="tlfmont">#REF!</definedName>
    <definedName name="trasy_mont">#REF!</definedName>
    <definedName name="trasymat">#REF!</definedName>
    <definedName name="trasymont">#REF!</definedName>
    <definedName name="tuma">#REF!</definedName>
    <definedName name="tumat">#REF!</definedName>
    <definedName name="túmat">#REF!</definedName>
    <definedName name="tumo">#REF!</definedName>
    <definedName name="Typ">#REF!</definedName>
    <definedName name="uuu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smat">#REF!</definedName>
    <definedName name="vsmont">#REF!</definedName>
    <definedName name="vtma">#REF!</definedName>
    <definedName name="vtmo">#REF!</definedName>
    <definedName name="vyp">#REF!</definedName>
    <definedName name="Vypracoval" localSheetId="2">Stavba!$D$14</definedName>
    <definedName name="Vypracoval" localSheetId="19">Stavba2!$D$14</definedName>
    <definedName name="Vypracoval">#REF!</definedName>
    <definedName name="vyvmat">#REF!</definedName>
    <definedName name="vyvmont">#REF!</definedName>
    <definedName name="wifimat">#REF!</definedName>
    <definedName name="wifimont">#REF!</definedName>
    <definedName name="ww">#REF!</definedName>
    <definedName name="Z_B7E7C763_C459_487D_8ABA_5CFDDFBD5A84_.wvu.Cols" localSheetId="2" hidden="1">Stavba!$A:$A</definedName>
    <definedName name="Z_B7E7C763_C459_487D_8ABA_5CFDDFBD5A84_.wvu.Cols" localSheetId="19" hidden="1">Stavba2!$A:$A</definedName>
    <definedName name="Z_B7E7C763_C459_487D_8ABA_5CFDDFBD5A84_.wvu.PrintArea" localSheetId="2" hidden="1">Stavba!$B$1:$J$36</definedName>
    <definedName name="Z_B7E7C763_C459_487D_8ABA_5CFDDFBD5A84_.wvu.PrintArea" localSheetId="19" hidden="1">Stavba2!$B$1:$J$36</definedName>
    <definedName name="Zakazka">#REF!</definedName>
    <definedName name="Zaklad22">#REF!</definedName>
    <definedName name="Zaklad5">#REF!</definedName>
    <definedName name="ZakladDPHSni" localSheetId="3">[1]Stavba!$G$23</definedName>
    <definedName name="ZakladDPHSni" localSheetId="20">[2]Stavba!$G$23</definedName>
    <definedName name="ZakladDPHSni" localSheetId="1">[1]Stavba!$G$23</definedName>
    <definedName name="ZakladDPHSni" localSheetId="18">[3]Stavba!$G$23</definedName>
    <definedName name="ZakladDPHSni" localSheetId="2">Stavba!$G$23</definedName>
    <definedName name="ZakladDPHSni" localSheetId="19">Stavba2!$G$23</definedName>
    <definedName name="ZakladDPHSni">#REF!</definedName>
    <definedName name="ZakladDPHSniVypocet" localSheetId="2">Stavba!$F$42</definedName>
    <definedName name="ZakladDPHSniVypocet" localSheetId="19">Stavba2!$F$43</definedName>
    <definedName name="ZakladDPHZakl" localSheetId="3">[1]Stavba!$G$25</definedName>
    <definedName name="ZakladDPHZakl" localSheetId="20">[2]Stavba!$G$25</definedName>
    <definedName name="ZakladDPHZakl" localSheetId="1">[1]Stavba!$G$25</definedName>
    <definedName name="ZakladDPHZakl" localSheetId="18">[3]Stavba!$G$25</definedName>
    <definedName name="ZakladDPHZakl" localSheetId="2">Stavba!$G$25</definedName>
    <definedName name="ZakladDPHZakl" localSheetId="19">Stavba2!$G$25</definedName>
    <definedName name="ZakladDPHZakl">#REF!</definedName>
    <definedName name="ZakladDPHZaklVypocet" localSheetId="2">Stavba!$G$42</definedName>
    <definedName name="ZakladDPHZaklVypocet" localSheetId="19">Stavba2!$G$43</definedName>
    <definedName name="ZaObjednatele" localSheetId="2">Stavba!$G$34</definedName>
    <definedName name="ZaObjednatele" localSheetId="19">Stavba2!$G$34</definedName>
    <definedName name="ZaObjednatele">#REF!</definedName>
    <definedName name="Zaokrouhleni" localSheetId="20">[2]Stavba!$G$27</definedName>
    <definedName name="Zaokrouhleni" localSheetId="18">[3]Stavba!$G$27</definedName>
    <definedName name="Zaokrouhleni" localSheetId="2">Stavba!$G$27</definedName>
    <definedName name="Zaokrouhleni" localSheetId="19">Stavba2!$G$27</definedName>
    <definedName name="Zaokrouhleni">#REF!</definedName>
    <definedName name="ZAR_EPS" localSheetId="12">EKV!#REF!</definedName>
    <definedName name="ZAR_EPS" localSheetId="17">HR!#REF!</definedName>
    <definedName name="ZAR_EPS" localSheetId="14">JČ!#REF!</definedName>
    <definedName name="ZAR_EPS" localSheetId="15">MM!#REF!</definedName>
    <definedName name="ZAR_EPS" localSheetId="11">PZTS!#REF!</definedName>
    <definedName name="ZAR_EPS" localSheetId="9">SK!#REF!</definedName>
    <definedName name="ZAR_EPS" localSheetId="10">VDS!#REF!</definedName>
    <definedName name="ZAR_EPS" localSheetId="13">VT!#REF!</definedName>
    <definedName name="ZAR_EPS">#REF!</definedName>
    <definedName name="ZAREPS" localSheetId="12">EKV!#REF!</definedName>
    <definedName name="ZAREPS" localSheetId="17">HR!#REF!</definedName>
    <definedName name="ZAREPS" localSheetId="14">JČ!#REF!</definedName>
    <definedName name="ZAREPS" localSheetId="15">MM!#REF!</definedName>
    <definedName name="ZAREPS" localSheetId="11">PZTS!#REF!</definedName>
    <definedName name="ZAREPS" localSheetId="9">SK!#REF!</definedName>
    <definedName name="ZAREPS" localSheetId="10">VDS!#REF!</definedName>
    <definedName name="ZAREPS" localSheetId="13">VT!#REF!</definedName>
    <definedName name="ZAREPS">#REF!</definedName>
    <definedName name="zavm">#REF!</definedName>
    <definedName name="zavmo">#REF!</definedName>
    <definedName name="ZaZhotovitele" localSheetId="2">Stavba!$D$34</definedName>
    <definedName name="ZaZhotovitele" localSheetId="19">Stavba2!$D$34</definedName>
    <definedName name="ZaZhotovitele">#REF!</definedName>
    <definedName name="Zhotovitel" localSheetId="16">#REF!</definedName>
    <definedName name="Zhotovitel" localSheetId="12">#REF!</definedName>
    <definedName name="Zhotovitel" localSheetId="17">#REF!</definedName>
    <definedName name="Zhotovitel" localSheetId="14">#REF!</definedName>
    <definedName name="Zhotovitel" localSheetId="15">#REF!</definedName>
    <definedName name="Zhotovitel" localSheetId="11">#REF!</definedName>
    <definedName name="Zhotovitel" localSheetId="9">#REF!</definedName>
    <definedName name="Zhotovitel" localSheetId="8">#REF!</definedName>
    <definedName name="Zhotovitel" localSheetId="2">Stavba!$D$11:$G$11</definedName>
    <definedName name="Zhotovitel" localSheetId="19">Stavba2!$D$11:$G$11</definedName>
    <definedName name="Zhotovitel" localSheetId="10">#REF!</definedName>
    <definedName name="Zhotovitel" localSheetId="13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29" l="1"/>
  <c r="F41" i="29"/>
  <c r="G40" i="29"/>
  <c r="F40" i="29"/>
  <c r="G39" i="29"/>
  <c r="F39" i="29"/>
  <c r="G42" i="56"/>
  <c r="F42" i="56"/>
  <c r="G41" i="56"/>
  <c r="F41" i="56"/>
  <c r="G39" i="56"/>
  <c r="F39" i="56"/>
  <c r="I63" i="56"/>
  <c r="I62" i="56"/>
  <c r="I61" i="56"/>
  <c r="I60" i="56"/>
  <c r="I59" i="56"/>
  <c r="I58" i="56"/>
  <c r="I57" i="56"/>
  <c r="I56" i="56"/>
  <c r="I55" i="56"/>
  <c r="I54" i="56"/>
  <c r="I53" i="56"/>
  <c r="I20" i="56" l="1"/>
  <c r="H43" i="56"/>
  <c r="I42" i="56"/>
  <c r="I39" i="56"/>
  <c r="I43" i="56" s="1"/>
  <c r="F43" i="56"/>
  <c r="G23" i="56" s="1"/>
  <c r="G38" i="56"/>
  <c r="F38" i="56"/>
  <c r="J28" i="56"/>
  <c r="J27" i="56"/>
  <c r="J26" i="56"/>
  <c r="G26" i="56"/>
  <c r="E26" i="56"/>
  <c r="J25" i="56"/>
  <c r="J24" i="56"/>
  <c r="G24" i="56"/>
  <c r="E24" i="56"/>
  <c r="J23" i="56"/>
  <c r="I19" i="56"/>
  <c r="I18" i="56"/>
  <c r="AE258" i="55"/>
  <c r="V254" i="55"/>
  <c r="V253" i="55" s="1"/>
  <c r="Q254" i="55"/>
  <c r="O254" i="55"/>
  <c r="O253" i="55" s="1"/>
  <c r="M254" i="55"/>
  <c r="M253" i="55" s="1"/>
  <c r="K254" i="55"/>
  <c r="K253" i="55" s="1"/>
  <c r="I254" i="55"/>
  <c r="G254" i="55"/>
  <c r="Q253" i="55"/>
  <c r="I253" i="55"/>
  <c r="G253" i="55"/>
  <c r="V249" i="55"/>
  <c r="Q249" i="55"/>
  <c r="O249" i="55"/>
  <c r="K249" i="55"/>
  <c r="I249" i="55"/>
  <c r="G249" i="55"/>
  <c r="M249" i="55" s="1"/>
  <c r="V245" i="55"/>
  <c r="Q245" i="55"/>
  <c r="O245" i="55"/>
  <c r="M245" i="55"/>
  <c r="K245" i="55"/>
  <c r="I245" i="55"/>
  <c r="G245" i="55"/>
  <c r="V240" i="55"/>
  <c r="Q240" i="55"/>
  <c r="O240" i="55"/>
  <c r="M240" i="55"/>
  <c r="K240" i="55"/>
  <c r="I240" i="55"/>
  <c r="G240" i="55"/>
  <c r="V236" i="55"/>
  <c r="V235" i="55" s="1"/>
  <c r="Q236" i="55"/>
  <c r="Q235" i="55" s="1"/>
  <c r="O236" i="55"/>
  <c r="K236" i="55"/>
  <c r="K235" i="55" s="1"/>
  <c r="I236" i="55"/>
  <c r="I235" i="55" s="1"/>
  <c r="G236" i="55"/>
  <c r="M236" i="55" s="1"/>
  <c r="M235" i="55" s="1"/>
  <c r="O235" i="55"/>
  <c r="G235" i="55"/>
  <c r="V233" i="55"/>
  <c r="Q233" i="55"/>
  <c r="O233" i="55"/>
  <c r="M233" i="55"/>
  <c r="K233" i="55"/>
  <c r="I233" i="55"/>
  <c r="G233" i="55"/>
  <c r="V232" i="55"/>
  <c r="Q232" i="55"/>
  <c r="O232" i="55"/>
  <c r="M232" i="55"/>
  <c r="K232" i="55"/>
  <c r="I232" i="55"/>
  <c r="G232" i="55"/>
  <c r="V231" i="55"/>
  <c r="V229" i="55" s="1"/>
  <c r="Q231" i="55"/>
  <c r="O231" i="55"/>
  <c r="K231" i="55"/>
  <c r="K229" i="55" s="1"/>
  <c r="I231" i="55"/>
  <c r="G231" i="55"/>
  <c r="M231" i="55" s="1"/>
  <c r="V230" i="55"/>
  <c r="Q230" i="55"/>
  <c r="Q229" i="55" s="1"/>
  <c r="O230" i="55"/>
  <c r="O229" i="55" s="1"/>
  <c r="K230" i="55"/>
  <c r="I230" i="55"/>
  <c r="I229" i="55" s="1"/>
  <c r="G230" i="55"/>
  <c r="M230" i="55" s="1"/>
  <c r="V227" i="55"/>
  <c r="Q227" i="55"/>
  <c r="O227" i="55"/>
  <c r="M227" i="55"/>
  <c r="K227" i="55"/>
  <c r="I227" i="55"/>
  <c r="G227" i="55"/>
  <c r="V225" i="55"/>
  <c r="V224" i="55" s="1"/>
  <c r="Q225" i="55"/>
  <c r="Q224" i="55" s="1"/>
  <c r="O225" i="55"/>
  <c r="K225" i="55"/>
  <c r="K224" i="55" s="1"/>
  <c r="I225" i="55"/>
  <c r="I224" i="55" s="1"/>
  <c r="G225" i="55"/>
  <c r="M225" i="55" s="1"/>
  <c r="M224" i="55" s="1"/>
  <c r="O224" i="55"/>
  <c r="G224" i="55"/>
  <c r="V219" i="55"/>
  <c r="Q219" i="55"/>
  <c r="O219" i="55"/>
  <c r="M219" i="55"/>
  <c r="K219" i="55"/>
  <c r="I219" i="55"/>
  <c r="G219" i="55"/>
  <c r="V214" i="55"/>
  <c r="Q214" i="55"/>
  <c r="O214" i="55"/>
  <c r="M214" i="55"/>
  <c r="K214" i="55"/>
  <c r="I214" i="55"/>
  <c r="G214" i="55"/>
  <c r="V209" i="55"/>
  <c r="Q209" i="55"/>
  <c r="O209" i="55"/>
  <c r="K209" i="55"/>
  <c r="I209" i="55"/>
  <c r="G209" i="55"/>
  <c r="M209" i="55" s="1"/>
  <c r="V208" i="55"/>
  <c r="Q208" i="55"/>
  <c r="O208" i="55"/>
  <c r="K208" i="55"/>
  <c r="I208" i="55"/>
  <c r="G208" i="55"/>
  <c r="M208" i="55" s="1"/>
  <c r="V207" i="55"/>
  <c r="Q207" i="55"/>
  <c r="O207" i="55"/>
  <c r="M207" i="55"/>
  <c r="K207" i="55"/>
  <c r="I207" i="55"/>
  <c r="G207" i="55"/>
  <c r="V206" i="55"/>
  <c r="Q206" i="55"/>
  <c r="O206" i="55"/>
  <c r="M206" i="55"/>
  <c r="K206" i="55"/>
  <c r="I206" i="55"/>
  <c r="G206" i="55"/>
  <c r="V205" i="55"/>
  <c r="Q205" i="55"/>
  <c r="O205" i="55"/>
  <c r="K205" i="55"/>
  <c r="I205" i="55"/>
  <c r="G205" i="55"/>
  <c r="M205" i="55" s="1"/>
  <c r="V204" i="55"/>
  <c r="Q204" i="55"/>
  <c r="O204" i="55"/>
  <c r="K204" i="55"/>
  <c r="I204" i="55"/>
  <c r="G204" i="55"/>
  <c r="M204" i="55" s="1"/>
  <c r="V203" i="55"/>
  <c r="Q203" i="55"/>
  <c r="O203" i="55"/>
  <c r="M203" i="55"/>
  <c r="K203" i="55"/>
  <c r="I203" i="55"/>
  <c r="G203" i="55"/>
  <c r="V202" i="55"/>
  <c r="Q202" i="55"/>
  <c r="O202" i="55"/>
  <c r="M202" i="55"/>
  <c r="K202" i="55"/>
  <c r="I202" i="55"/>
  <c r="G202" i="55"/>
  <c r="V201" i="55"/>
  <c r="Q201" i="55"/>
  <c r="O201" i="55"/>
  <c r="K201" i="55"/>
  <c r="I201" i="55"/>
  <c r="G201" i="55"/>
  <c r="M201" i="55" s="1"/>
  <c r="V200" i="55"/>
  <c r="Q200" i="55"/>
  <c r="O200" i="55"/>
  <c r="K200" i="55"/>
  <c r="I200" i="55"/>
  <c r="G200" i="55"/>
  <c r="M200" i="55" s="1"/>
  <c r="V199" i="55"/>
  <c r="Q199" i="55"/>
  <c r="O199" i="55"/>
  <c r="M199" i="55"/>
  <c r="K199" i="55"/>
  <c r="I199" i="55"/>
  <c r="G199" i="55"/>
  <c r="V198" i="55"/>
  <c r="Q198" i="55"/>
  <c r="O198" i="55"/>
  <c r="M198" i="55"/>
  <c r="K198" i="55"/>
  <c r="I198" i="55"/>
  <c r="G198" i="55"/>
  <c r="V197" i="55"/>
  <c r="Q197" i="55"/>
  <c r="O197" i="55"/>
  <c r="K197" i="55"/>
  <c r="I197" i="55"/>
  <c r="G197" i="55"/>
  <c r="M197" i="55" s="1"/>
  <c r="V196" i="55"/>
  <c r="Q196" i="55"/>
  <c r="O196" i="55"/>
  <c r="K196" i="55"/>
  <c r="I196" i="55"/>
  <c r="G196" i="55"/>
  <c r="M196" i="55" s="1"/>
  <c r="V195" i="55"/>
  <c r="Q195" i="55"/>
  <c r="O195" i="55"/>
  <c r="M195" i="55"/>
  <c r="K195" i="55"/>
  <c r="I195" i="55"/>
  <c r="G195" i="55"/>
  <c r="V194" i="55"/>
  <c r="Q194" i="55"/>
  <c r="O194" i="55"/>
  <c r="M194" i="55"/>
  <c r="K194" i="55"/>
  <c r="I194" i="55"/>
  <c r="G194" i="55"/>
  <c r="V193" i="55"/>
  <c r="Q193" i="55"/>
  <c r="O193" i="55"/>
  <c r="K193" i="55"/>
  <c r="I193" i="55"/>
  <c r="G193" i="55"/>
  <c r="M193" i="55" s="1"/>
  <c r="V192" i="55"/>
  <c r="Q192" i="55"/>
  <c r="O192" i="55"/>
  <c r="K192" i="55"/>
  <c r="I192" i="55"/>
  <c r="G192" i="55"/>
  <c r="M192" i="55" s="1"/>
  <c r="V191" i="55"/>
  <c r="Q191" i="55"/>
  <c r="O191" i="55"/>
  <c r="M191" i="55"/>
  <c r="K191" i="55"/>
  <c r="I191" i="55"/>
  <c r="G191" i="55"/>
  <c r="V190" i="55"/>
  <c r="Q190" i="55"/>
  <c r="O190" i="55"/>
  <c r="M190" i="55"/>
  <c r="K190" i="55"/>
  <c r="I190" i="55"/>
  <c r="G190" i="55"/>
  <c r="V188" i="55"/>
  <c r="Q188" i="55"/>
  <c r="O188" i="55"/>
  <c r="K188" i="55"/>
  <c r="I188" i="55"/>
  <c r="G188" i="55"/>
  <c r="M188" i="55" s="1"/>
  <c r="V187" i="55"/>
  <c r="Q187" i="55"/>
  <c r="O187" i="55"/>
  <c r="K187" i="55"/>
  <c r="I187" i="55"/>
  <c r="G187" i="55"/>
  <c r="M187" i="55" s="1"/>
  <c r="V186" i="55"/>
  <c r="Q186" i="55"/>
  <c r="O186" i="55"/>
  <c r="O184" i="55" s="1"/>
  <c r="M186" i="55"/>
  <c r="K186" i="55"/>
  <c r="I186" i="55"/>
  <c r="G186" i="55"/>
  <c r="G184" i="55" s="1"/>
  <c r="V185" i="55"/>
  <c r="V184" i="55" s="1"/>
  <c r="Q185" i="55"/>
  <c r="O185" i="55"/>
  <c r="M185" i="55"/>
  <c r="K185" i="55"/>
  <c r="K184" i="55" s="1"/>
  <c r="I185" i="55"/>
  <c r="G185" i="55"/>
  <c r="Q184" i="55"/>
  <c r="I184" i="55"/>
  <c r="V179" i="55"/>
  <c r="Q179" i="55"/>
  <c r="O179" i="55"/>
  <c r="K179" i="55"/>
  <c r="I179" i="55"/>
  <c r="G179" i="55"/>
  <c r="M179" i="55" s="1"/>
  <c r="V174" i="55"/>
  <c r="Q174" i="55"/>
  <c r="O174" i="55"/>
  <c r="M174" i="55"/>
  <c r="K174" i="55"/>
  <c r="I174" i="55"/>
  <c r="G174" i="55"/>
  <c r="V169" i="55"/>
  <c r="Q169" i="55"/>
  <c r="O169" i="55"/>
  <c r="M169" i="55"/>
  <c r="K169" i="55"/>
  <c r="I169" i="55"/>
  <c r="G169" i="55"/>
  <c r="V168" i="55"/>
  <c r="V164" i="55" s="1"/>
  <c r="Q168" i="55"/>
  <c r="O168" i="55"/>
  <c r="K168" i="55"/>
  <c r="K164" i="55" s="1"/>
  <c r="I168" i="55"/>
  <c r="G168" i="55"/>
  <c r="M168" i="55" s="1"/>
  <c r="V167" i="55"/>
  <c r="Q167" i="55"/>
  <c r="O167" i="55"/>
  <c r="K167" i="55"/>
  <c r="I167" i="55"/>
  <c r="G167" i="55"/>
  <c r="M167" i="55" s="1"/>
  <c r="BA166" i="55"/>
  <c r="V165" i="55"/>
  <c r="Q165" i="55"/>
  <c r="Q164" i="55" s="1"/>
  <c r="O165" i="55"/>
  <c r="O164" i="55" s="1"/>
  <c r="K165" i="55"/>
  <c r="I165" i="55"/>
  <c r="I164" i="55" s="1"/>
  <c r="G165" i="55"/>
  <c r="M165" i="55" s="1"/>
  <c r="V159" i="55"/>
  <c r="Q159" i="55"/>
  <c r="O159" i="55"/>
  <c r="M159" i="55"/>
  <c r="K159" i="55"/>
  <c r="I159" i="55"/>
  <c r="G159" i="55"/>
  <c r="V154" i="55"/>
  <c r="Q154" i="55"/>
  <c r="O154" i="55"/>
  <c r="K154" i="55"/>
  <c r="I154" i="55"/>
  <c r="G154" i="55"/>
  <c r="M154" i="55" s="1"/>
  <c r="V149" i="55"/>
  <c r="Q149" i="55"/>
  <c r="O149" i="55"/>
  <c r="K149" i="55"/>
  <c r="I149" i="55"/>
  <c r="G149" i="55"/>
  <c r="M149" i="55" s="1"/>
  <c r="V148" i="55"/>
  <c r="Q148" i="55"/>
  <c r="O148" i="55"/>
  <c r="M148" i="55"/>
  <c r="K148" i="55"/>
  <c r="I148" i="55"/>
  <c r="G148" i="55"/>
  <c r="V147" i="55"/>
  <c r="Q147" i="55"/>
  <c r="O147" i="55"/>
  <c r="M147" i="55"/>
  <c r="K147" i="55"/>
  <c r="I147" i="55"/>
  <c r="G147" i="55"/>
  <c r="V146" i="55"/>
  <c r="Q146" i="55"/>
  <c r="O146" i="55"/>
  <c r="K146" i="55"/>
  <c r="I146" i="55"/>
  <c r="G146" i="55"/>
  <c r="M146" i="55" s="1"/>
  <c r="V145" i="55"/>
  <c r="Q145" i="55"/>
  <c r="O145" i="55"/>
  <c r="K145" i="55"/>
  <c r="I145" i="55"/>
  <c r="G145" i="55"/>
  <c r="M145" i="55" s="1"/>
  <c r="V144" i="55"/>
  <c r="Q144" i="55"/>
  <c r="O144" i="55"/>
  <c r="M144" i="55"/>
  <c r="K144" i="55"/>
  <c r="I144" i="55"/>
  <c r="G144" i="55"/>
  <c r="V143" i="55"/>
  <c r="Q143" i="55"/>
  <c r="O143" i="55"/>
  <c r="M143" i="55"/>
  <c r="K143" i="55"/>
  <c r="I143" i="55"/>
  <c r="G143" i="55"/>
  <c r="V142" i="55"/>
  <c r="Q142" i="55"/>
  <c r="O142" i="55"/>
  <c r="K142" i="55"/>
  <c r="I142" i="55"/>
  <c r="G142" i="55"/>
  <c r="M142" i="55" s="1"/>
  <c r="V141" i="55"/>
  <c r="Q141" i="55"/>
  <c r="O141" i="55"/>
  <c r="K141" i="55"/>
  <c r="I141" i="55"/>
  <c r="G141" i="55"/>
  <c r="M141" i="55" s="1"/>
  <c r="V140" i="55"/>
  <c r="Q140" i="55"/>
  <c r="O140" i="55"/>
  <c r="M140" i="55"/>
  <c r="K140" i="55"/>
  <c r="I140" i="55"/>
  <c r="G140" i="55"/>
  <c r="V137" i="55"/>
  <c r="Q137" i="55"/>
  <c r="O137" i="55"/>
  <c r="M137" i="55"/>
  <c r="K137" i="55"/>
  <c r="I137" i="55"/>
  <c r="G137" i="55"/>
  <c r="V131" i="55"/>
  <c r="Q131" i="55"/>
  <c r="O131" i="55"/>
  <c r="K131" i="55"/>
  <c r="I131" i="55"/>
  <c r="G131" i="55"/>
  <c r="M131" i="55" s="1"/>
  <c r="V129" i="55"/>
  <c r="Q129" i="55"/>
  <c r="O129" i="55"/>
  <c r="K129" i="55"/>
  <c r="I129" i="55"/>
  <c r="G129" i="55"/>
  <c r="M129" i="55" s="1"/>
  <c r="V127" i="55"/>
  <c r="Q127" i="55"/>
  <c r="O127" i="55"/>
  <c r="M127" i="55"/>
  <c r="K127" i="55"/>
  <c r="I127" i="55"/>
  <c r="G127" i="55"/>
  <c r="V125" i="55"/>
  <c r="Q125" i="55"/>
  <c r="O125" i="55"/>
  <c r="M125" i="55"/>
  <c r="K125" i="55"/>
  <c r="I125" i="55"/>
  <c r="G125" i="55"/>
  <c r="V124" i="55"/>
  <c r="Q124" i="55"/>
  <c r="O124" i="55"/>
  <c r="K124" i="55"/>
  <c r="I124" i="55"/>
  <c r="G124" i="55"/>
  <c r="M124" i="55" s="1"/>
  <c r="V123" i="55"/>
  <c r="Q123" i="55"/>
  <c r="O123" i="55"/>
  <c r="K123" i="55"/>
  <c r="I123" i="55"/>
  <c r="G123" i="55"/>
  <c r="M123" i="55" s="1"/>
  <c r="V122" i="55"/>
  <c r="Q122" i="55"/>
  <c r="O122" i="55"/>
  <c r="M122" i="55"/>
  <c r="K122" i="55"/>
  <c r="I122" i="55"/>
  <c r="G122" i="55"/>
  <c r="V121" i="55"/>
  <c r="Q121" i="55"/>
  <c r="O121" i="55"/>
  <c r="M121" i="55"/>
  <c r="K121" i="55"/>
  <c r="I121" i="55"/>
  <c r="G121" i="55"/>
  <c r="V120" i="55"/>
  <c r="Q120" i="55"/>
  <c r="O120" i="55"/>
  <c r="K120" i="55"/>
  <c r="I120" i="55"/>
  <c r="G120" i="55"/>
  <c r="M120" i="55" s="1"/>
  <c r="V119" i="55"/>
  <c r="Q119" i="55"/>
  <c r="O119" i="55"/>
  <c r="K119" i="55"/>
  <c r="I119" i="55"/>
  <c r="G119" i="55"/>
  <c r="M119" i="55" s="1"/>
  <c r="V118" i="55"/>
  <c r="Q118" i="55"/>
  <c r="O118" i="55"/>
  <c r="M118" i="55"/>
  <c r="K118" i="55"/>
  <c r="I118" i="55"/>
  <c r="G118" i="55"/>
  <c r="V116" i="55"/>
  <c r="Q116" i="55"/>
  <c r="O116" i="55"/>
  <c r="M116" i="55"/>
  <c r="K116" i="55"/>
  <c r="I116" i="55"/>
  <c r="G116" i="55"/>
  <c r="V114" i="55"/>
  <c r="Q114" i="55"/>
  <c r="O114" i="55"/>
  <c r="K114" i="55"/>
  <c r="I114" i="55"/>
  <c r="G114" i="55"/>
  <c r="M114" i="55" s="1"/>
  <c r="V111" i="55"/>
  <c r="Q111" i="55"/>
  <c r="O111" i="55"/>
  <c r="K111" i="55"/>
  <c r="I111" i="55"/>
  <c r="G111" i="55"/>
  <c r="M111" i="55" s="1"/>
  <c r="V108" i="55"/>
  <c r="Q108" i="55"/>
  <c r="O108" i="55"/>
  <c r="M108" i="55"/>
  <c r="K108" i="55"/>
  <c r="I108" i="55"/>
  <c r="G108" i="55"/>
  <c r="V105" i="55"/>
  <c r="Q105" i="55"/>
  <c r="O105" i="55"/>
  <c r="M105" i="55"/>
  <c r="K105" i="55"/>
  <c r="I105" i="55"/>
  <c r="G105" i="55"/>
  <c r="V102" i="55"/>
  <c r="Q102" i="55"/>
  <c r="O102" i="55"/>
  <c r="K102" i="55"/>
  <c r="I102" i="55"/>
  <c r="G102" i="55"/>
  <c r="M102" i="55" s="1"/>
  <c r="V100" i="55"/>
  <c r="Q100" i="55"/>
  <c r="O100" i="55"/>
  <c r="K100" i="55"/>
  <c r="I100" i="55"/>
  <c r="G100" i="55"/>
  <c r="M100" i="55" s="1"/>
  <c r="V97" i="55"/>
  <c r="Q97" i="55"/>
  <c r="O97" i="55"/>
  <c r="M97" i="55"/>
  <c r="K97" i="55"/>
  <c r="I97" i="55"/>
  <c r="G97" i="55"/>
  <c r="V95" i="55"/>
  <c r="Q95" i="55"/>
  <c r="O95" i="55"/>
  <c r="M95" i="55"/>
  <c r="K95" i="55"/>
  <c r="I95" i="55"/>
  <c r="G95" i="55"/>
  <c r="V92" i="55"/>
  <c r="Q92" i="55"/>
  <c r="O92" i="55"/>
  <c r="K92" i="55"/>
  <c r="I92" i="55"/>
  <c r="G92" i="55"/>
  <c r="M92" i="55" s="1"/>
  <c r="V87" i="55"/>
  <c r="Q87" i="55"/>
  <c r="O87" i="55"/>
  <c r="K87" i="55"/>
  <c r="I87" i="55"/>
  <c r="G87" i="55"/>
  <c r="M87" i="55" s="1"/>
  <c r="V81" i="55"/>
  <c r="Q81" i="55"/>
  <c r="O81" i="55"/>
  <c r="M81" i="55"/>
  <c r="K81" i="55"/>
  <c r="I81" i="55"/>
  <c r="G81" i="55"/>
  <c r="V75" i="55"/>
  <c r="Q75" i="55"/>
  <c r="O75" i="55"/>
  <c r="M75" i="55"/>
  <c r="K75" i="55"/>
  <c r="I75" i="55"/>
  <c r="G75" i="55"/>
  <c r="V68" i="55"/>
  <c r="Q68" i="55"/>
  <c r="O68" i="55"/>
  <c r="K68" i="55"/>
  <c r="I68" i="55"/>
  <c r="G68" i="55"/>
  <c r="M68" i="55" s="1"/>
  <c r="V67" i="55"/>
  <c r="Q67" i="55"/>
  <c r="O67" i="55"/>
  <c r="K67" i="55"/>
  <c r="I67" i="55"/>
  <c r="G67" i="55"/>
  <c r="M67" i="55" s="1"/>
  <c r="V66" i="55"/>
  <c r="Q66" i="55"/>
  <c r="O66" i="55"/>
  <c r="O64" i="55" s="1"/>
  <c r="M66" i="55"/>
  <c r="K66" i="55"/>
  <c r="I66" i="55"/>
  <c r="G66" i="55"/>
  <c r="G64" i="55" s="1"/>
  <c r="V65" i="55"/>
  <c r="V64" i="55" s="1"/>
  <c r="Q65" i="55"/>
  <c r="O65" i="55"/>
  <c r="M65" i="55"/>
  <c r="K65" i="55"/>
  <c r="K64" i="55" s="1"/>
  <c r="I65" i="55"/>
  <c r="G65" i="55"/>
  <c r="Q64" i="55"/>
  <c r="I64" i="55"/>
  <c r="V59" i="55"/>
  <c r="Q59" i="55"/>
  <c r="O59" i="55"/>
  <c r="K59" i="55"/>
  <c r="I59" i="55"/>
  <c r="G59" i="55"/>
  <c r="M59" i="55" s="1"/>
  <c r="V54" i="55"/>
  <c r="Q54" i="55"/>
  <c r="O54" i="55"/>
  <c r="M54" i="55"/>
  <c r="K54" i="55"/>
  <c r="I54" i="55"/>
  <c r="G54" i="55"/>
  <c r="V49" i="55"/>
  <c r="Q49" i="55"/>
  <c r="O49" i="55"/>
  <c r="M49" i="55"/>
  <c r="K49" i="55"/>
  <c r="I49" i="55"/>
  <c r="G49" i="55"/>
  <c r="V48" i="55"/>
  <c r="Q48" i="55"/>
  <c r="O48" i="55"/>
  <c r="K48" i="55"/>
  <c r="I48" i="55"/>
  <c r="G48" i="55"/>
  <c r="M48" i="55" s="1"/>
  <c r="V44" i="55"/>
  <c r="Q44" i="55"/>
  <c r="O44" i="55"/>
  <c r="K44" i="55"/>
  <c r="I44" i="55"/>
  <c r="G44" i="55"/>
  <c r="M44" i="55" s="1"/>
  <c r="V40" i="55"/>
  <c r="Q40" i="55"/>
  <c r="O40" i="55"/>
  <c r="M40" i="55"/>
  <c r="K40" i="55"/>
  <c r="I40" i="55"/>
  <c r="G40" i="55"/>
  <c r="V39" i="55"/>
  <c r="Q39" i="55"/>
  <c r="O39" i="55"/>
  <c r="M39" i="55"/>
  <c r="K39" i="55"/>
  <c r="I39" i="55"/>
  <c r="G39" i="55"/>
  <c r="V38" i="55"/>
  <c r="V37" i="55" s="1"/>
  <c r="Q38" i="55"/>
  <c r="Q37" i="55" s="1"/>
  <c r="O38" i="55"/>
  <c r="K38" i="55"/>
  <c r="K37" i="55" s="1"/>
  <c r="I38" i="55"/>
  <c r="I37" i="55" s="1"/>
  <c r="G38" i="55"/>
  <c r="M38" i="55" s="1"/>
  <c r="M37" i="55" s="1"/>
  <c r="O37" i="55"/>
  <c r="G37" i="55"/>
  <c r="V32" i="55"/>
  <c r="Q32" i="55"/>
  <c r="O32" i="55"/>
  <c r="O26" i="55" s="1"/>
  <c r="M32" i="55"/>
  <c r="K32" i="55"/>
  <c r="I32" i="55"/>
  <c r="G32" i="55"/>
  <c r="G26" i="55" s="1"/>
  <c r="V27" i="55"/>
  <c r="V26" i="55" s="1"/>
  <c r="Q27" i="55"/>
  <c r="O27" i="55"/>
  <c r="M27" i="55"/>
  <c r="M26" i="55" s="1"/>
  <c r="K27" i="55"/>
  <c r="K26" i="55" s="1"/>
  <c r="I27" i="55"/>
  <c r="G27" i="55"/>
  <c r="Q26" i="55"/>
  <c r="I26" i="55"/>
  <c r="V23" i="55"/>
  <c r="Q23" i="55"/>
  <c r="O23" i="55"/>
  <c r="K23" i="55"/>
  <c r="I23" i="55"/>
  <c r="G23" i="55"/>
  <c r="M23" i="55" s="1"/>
  <c r="V20" i="55"/>
  <c r="Q20" i="55"/>
  <c r="O20" i="55"/>
  <c r="M20" i="55"/>
  <c r="K20" i="55"/>
  <c r="I20" i="55"/>
  <c r="G20" i="55"/>
  <c r="V17" i="55"/>
  <c r="Q17" i="55"/>
  <c r="O17" i="55"/>
  <c r="M17" i="55"/>
  <c r="K17" i="55"/>
  <c r="I17" i="55"/>
  <c r="G17" i="55"/>
  <c r="V15" i="55"/>
  <c r="V14" i="55" s="1"/>
  <c r="Q15" i="55"/>
  <c r="Q14" i="55" s="1"/>
  <c r="O15" i="55"/>
  <c r="K15" i="55"/>
  <c r="K14" i="55" s="1"/>
  <c r="I15" i="55"/>
  <c r="I14" i="55" s="1"/>
  <c r="G15" i="55"/>
  <c r="M15" i="55" s="1"/>
  <c r="M14" i="55" s="1"/>
  <c r="O14" i="55"/>
  <c r="G14" i="55"/>
  <c r="V9" i="55"/>
  <c r="Q9" i="55"/>
  <c r="O9" i="55"/>
  <c r="O8" i="55" s="1"/>
  <c r="M9" i="55"/>
  <c r="M8" i="55" s="1"/>
  <c r="K9" i="55"/>
  <c r="I9" i="55"/>
  <c r="G9" i="55"/>
  <c r="AF258" i="55" s="1"/>
  <c r="V8" i="55"/>
  <c r="Q8" i="55"/>
  <c r="K8" i="55"/>
  <c r="I8" i="55"/>
  <c r="G43" i="56" l="1"/>
  <c r="G25" i="56" s="1"/>
  <c r="I41" i="56"/>
  <c r="I64" i="56"/>
  <c r="J62" i="56" s="1"/>
  <c r="I17" i="56"/>
  <c r="A27" i="56"/>
  <c r="J42" i="56"/>
  <c r="J41" i="56"/>
  <c r="J39" i="56"/>
  <c r="J43" i="56" s="1"/>
  <c r="I16" i="56"/>
  <c r="M64" i="55"/>
  <c r="M164" i="55"/>
  <c r="M184" i="55"/>
  <c r="M229" i="55"/>
  <c r="G8" i="55"/>
  <c r="G164" i="55"/>
  <c r="G229" i="55"/>
  <c r="J63" i="56" l="1"/>
  <c r="J56" i="56"/>
  <c r="I21" i="56"/>
  <c r="J53" i="56"/>
  <c r="J58" i="56"/>
  <c r="J59" i="56"/>
  <c r="J55" i="56"/>
  <c r="J61" i="56"/>
  <c r="J60" i="56"/>
  <c r="J57" i="56"/>
  <c r="J54" i="56"/>
  <c r="G28" i="56"/>
  <c r="A28" i="56"/>
  <c r="G258" i="55"/>
  <c r="B24" i="6"/>
  <c r="C16" i="54"/>
  <c r="C12" i="54"/>
  <c r="C13" i="54" s="1"/>
  <c r="C8" i="54"/>
  <c r="C7" i="54"/>
  <c r="C6" i="54"/>
  <c r="C5" i="54"/>
  <c r="C17" i="54"/>
  <c r="G101" i="53"/>
  <c r="G100" i="53"/>
  <c r="G99" i="53"/>
  <c r="G98" i="53"/>
  <c r="G97" i="53"/>
  <c r="G96" i="53"/>
  <c r="G103" i="53" s="1"/>
  <c r="D105" i="53" s="1"/>
  <c r="G88" i="53"/>
  <c r="G87" i="53"/>
  <c r="G86" i="53"/>
  <c r="G85" i="53"/>
  <c r="G84" i="53"/>
  <c r="G83" i="53"/>
  <c r="G82" i="53"/>
  <c r="G81" i="53"/>
  <c r="G80" i="53"/>
  <c r="G79" i="53"/>
  <c r="G78" i="53"/>
  <c r="G77" i="53"/>
  <c r="G76" i="53"/>
  <c r="G90" i="53" s="1"/>
  <c r="D92" i="53" s="1"/>
  <c r="G68" i="53"/>
  <c r="G67" i="53"/>
  <c r="G66" i="53"/>
  <c r="G65" i="53"/>
  <c r="G64" i="53"/>
  <c r="G63" i="53"/>
  <c r="G62" i="53"/>
  <c r="G61" i="53"/>
  <c r="G60" i="53"/>
  <c r="G59" i="53"/>
  <c r="G58" i="53"/>
  <c r="G57" i="53"/>
  <c r="G56" i="53"/>
  <c r="G55" i="53"/>
  <c r="G70" i="53" s="1"/>
  <c r="D72" i="53" s="1"/>
  <c r="G46" i="53"/>
  <c r="G47" i="53" s="1"/>
  <c r="G37" i="53"/>
  <c r="G36" i="53"/>
  <c r="G35" i="53"/>
  <c r="G34" i="53"/>
  <c r="G33" i="53"/>
  <c r="G32" i="53"/>
  <c r="G31" i="53"/>
  <c r="G30" i="53"/>
  <c r="G29" i="53"/>
  <c r="G28" i="53"/>
  <c r="G27" i="53"/>
  <c r="G26" i="53"/>
  <c r="G25" i="53"/>
  <c r="G24" i="53"/>
  <c r="G23" i="53"/>
  <c r="G38" i="53" s="1"/>
  <c r="G14" i="53"/>
  <c r="G13" i="53"/>
  <c r="G12" i="53"/>
  <c r="G11" i="53"/>
  <c r="G10" i="53"/>
  <c r="G9" i="53"/>
  <c r="G8" i="53"/>
  <c r="G7" i="53"/>
  <c r="G6" i="53"/>
  <c r="G5" i="53"/>
  <c r="G4" i="53"/>
  <c r="G3" i="53"/>
  <c r="G15" i="53" s="1"/>
  <c r="B16" i="6"/>
  <c r="G73" i="49"/>
  <c r="K63" i="49"/>
  <c r="J63" i="49"/>
  <c r="J55" i="49"/>
  <c r="K55" i="49" s="1"/>
  <c r="K54" i="49" s="1"/>
  <c r="H55" i="49"/>
  <c r="J52" i="49"/>
  <c r="K52" i="49" s="1"/>
  <c r="H52" i="49"/>
  <c r="J50" i="49"/>
  <c r="H50" i="49"/>
  <c r="K50" i="49" s="1"/>
  <c r="J49" i="49"/>
  <c r="H49" i="49"/>
  <c r="J48" i="49"/>
  <c r="K48" i="49" s="1"/>
  <c r="H48" i="49"/>
  <c r="J38" i="49"/>
  <c r="H38" i="49"/>
  <c r="K38" i="49" s="1"/>
  <c r="J34" i="49"/>
  <c r="H34" i="49"/>
  <c r="K34" i="49" s="1"/>
  <c r="K33" i="49"/>
  <c r="J33" i="49"/>
  <c r="H33" i="49"/>
  <c r="J32" i="49"/>
  <c r="K32" i="49" s="1"/>
  <c r="H32" i="49"/>
  <c r="J30" i="49"/>
  <c r="H30" i="49"/>
  <c r="K29" i="49"/>
  <c r="J29" i="49"/>
  <c r="H29" i="49"/>
  <c r="J28" i="49"/>
  <c r="K28" i="49" s="1"/>
  <c r="H28" i="49"/>
  <c r="J20" i="49"/>
  <c r="K20" i="49" s="1"/>
  <c r="H20" i="49"/>
  <c r="J17" i="49"/>
  <c r="K17" i="49" s="1"/>
  <c r="H17" i="49"/>
  <c r="J15" i="49"/>
  <c r="H15" i="49"/>
  <c r="K15" i="49" s="1"/>
  <c r="K14" i="49"/>
  <c r="J14" i="49"/>
  <c r="H14" i="49"/>
  <c r="J13" i="49"/>
  <c r="K13" i="49" s="1"/>
  <c r="H13" i="49"/>
  <c r="J5" i="49"/>
  <c r="J73" i="49" s="1"/>
  <c r="K73" i="49" s="1"/>
  <c r="H5" i="49"/>
  <c r="H73" i="49" s="1"/>
  <c r="G27" i="56" l="1"/>
  <c r="G29" i="56" s="1"/>
  <c r="B15" i="6"/>
  <c r="J64" i="56"/>
  <c r="C9" i="54"/>
  <c r="C22" i="54" s="1"/>
  <c r="C25" i="54" s="1"/>
  <c r="G49" i="53"/>
  <c r="D51" i="53"/>
  <c r="D19" i="53"/>
  <c r="G17" i="53"/>
  <c r="G40" i="53"/>
  <c r="D42" i="53"/>
  <c r="K37" i="49"/>
  <c r="K19" i="49"/>
  <c r="K5" i="49"/>
  <c r="K4" i="49" s="1"/>
  <c r="B14" i="6" l="1"/>
  <c r="F48" i="34"/>
  <c r="E47" i="34"/>
  <c r="F43" i="34"/>
  <c r="E42" i="34"/>
  <c r="F38" i="34"/>
  <c r="E37" i="34"/>
  <c r="F33" i="34"/>
  <c r="E32" i="34"/>
  <c r="F28" i="34"/>
  <c r="E27" i="34"/>
  <c r="F23" i="34"/>
  <c r="E22" i="34"/>
  <c r="F18" i="34"/>
  <c r="E17" i="34"/>
  <c r="F13" i="34"/>
  <c r="E12" i="34"/>
  <c r="F8" i="34"/>
  <c r="E7" i="34"/>
  <c r="H47" i="43"/>
  <c r="F47" i="43"/>
  <c r="H46" i="43"/>
  <c r="F46" i="43"/>
  <c r="H45" i="43"/>
  <c r="F45" i="43"/>
  <c r="H44" i="43"/>
  <c r="F44" i="43"/>
  <c r="H43" i="43"/>
  <c r="F43" i="43"/>
  <c r="H42" i="43"/>
  <c r="F42" i="43"/>
  <c r="H41" i="43"/>
  <c r="F41" i="43"/>
  <c r="H40" i="43"/>
  <c r="F40" i="43"/>
  <c r="H39" i="43"/>
  <c r="F39" i="43"/>
  <c r="H38" i="43"/>
  <c r="F38" i="43"/>
  <c r="H37" i="43"/>
  <c r="F37" i="43"/>
  <c r="H36" i="43"/>
  <c r="F36" i="43"/>
  <c r="H35" i="43"/>
  <c r="F35" i="43"/>
  <c r="H34" i="43"/>
  <c r="F34" i="43"/>
  <c r="H33" i="43"/>
  <c r="F33" i="43"/>
  <c r="H32" i="43"/>
  <c r="F32" i="43"/>
  <c r="H31" i="43"/>
  <c r="F31" i="43"/>
  <c r="H30" i="43"/>
  <c r="F30" i="43"/>
  <c r="H29" i="43"/>
  <c r="F29" i="43"/>
  <c r="H28" i="43"/>
  <c r="F28" i="43"/>
  <c r="H27" i="43"/>
  <c r="F27" i="43"/>
  <c r="H26" i="43"/>
  <c r="F26" i="43"/>
  <c r="H25" i="43"/>
  <c r="F25" i="43"/>
  <c r="H24" i="43"/>
  <c r="F24" i="43"/>
  <c r="H23" i="43"/>
  <c r="F23" i="43"/>
  <c r="H22" i="43"/>
  <c r="F22" i="43"/>
  <c r="H21" i="43"/>
  <c r="F21" i="43"/>
  <c r="H20" i="43"/>
  <c r="F20" i="43"/>
  <c r="H19" i="43"/>
  <c r="F19" i="43"/>
  <c r="H18" i="43"/>
  <c r="F18" i="43"/>
  <c r="H17" i="43"/>
  <c r="F17" i="43"/>
  <c r="H16" i="43"/>
  <c r="F16" i="43"/>
  <c r="H15" i="43"/>
  <c r="F15" i="43"/>
  <c r="H14" i="43"/>
  <c r="F14" i="43"/>
  <c r="H13" i="43"/>
  <c r="F13" i="43"/>
  <c r="H12" i="43"/>
  <c r="F12" i="43"/>
  <c r="H11" i="43"/>
  <c r="F11" i="43"/>
  <c r="H10" i="43"/>
  <c r="F10" i="43"/>
  <c r="F50" i="43" s="1"/>
  <c r="H9" i="43"/>
  <c r="H51" i="43" s="1"/>
  <c r="H53" i="43" s="1"/>
  <c r="F9" i="43"/>
  <c r="H23" i="42"/>
  <c r="F23" i="42"/>
  <c r="H22" i="42"/>
  <c r="F22" i="42"/>
  <c r="H21" i="42"/>
  <c r="F21" i="42"/>
  <c r="H20" i="42"/>
  <c r="F20" i="42"/>
  <c r="H19" i="42"/>
  <c r="F19" i="42"/>
  <c r="H18" i="42"/>
  <c r="F18" i="42"/>
  <c r="H17" i="42"/>
  <c r="F17" i="42"/>
  <c r="H16" i="42"/>
  <c r="F16" i="42"/>
  <c r="H15" i="42"/>
  <c r="F15" i="42"/>
  <c r="H14" i="42"/>
  <c r="F14" i="42"/>
  <c r="H13" i="42"/>
  <c r="F13" i="42"/>
  <c r="H12" i="42"/>
  <c r="F12" i="42"/>
  <c r="H11" i="42"/>
  <c r="F11" i="42"/>
  <c r="H10" i="42"/>
  <c r="F10" i="42"/>
  <c r="H9" i="42"/>
  <c r="H26" i="42" s="1"/>
  <c r="F9" i="42"/>
  <c r="F25" i="42" s="1"/>
  <c r="H18" i="41"/>
  <c r="F18" i="41"/>
  <c r="H17" i="41"/>
  <c r="F17" i="41"/>
  <c r="H16" i="41"/>
  <c r="F16" i="41"/>
  <c r="H15" i="41"/>
  <c r="F15" i="41"/>
  <c r="H14" i="41"/>
  <c r="F14" i="41"/>
  <c r="H13" i="41"/>
  <c r="F13" i="41"/>
  <c r="H12" i="41"/>
  <c r="F12" i="41"/>
  <c r="H11" i="41"/>
  <c r="F11" i="41"/>
  <c r="H10" i="41"/>
  <c r="F10" i="41"/>
  <c r="H9" i="41"/>
  <c r="F9" i="41"/>
  <c r="F20" i="41" s="1"/>
  <c r="H8" i="41"/>
  <c r="H21" i="41" s="1"/>
  <c r="F8" i="41"/>
  <c r="H30" i="40"/>
  <c r="F30" i="40"/>
  <c r="H29" i="40"/>
  <c r="F29" i="40"/>
  <c r="H28" i="40"/>
  <c r="F28" i="40"/>
  <c r="H27" i="40"/>
  <c r="F27" i="40"/>
  <c r="H26" i="40"/>
  <c r="F26" i="40"/>
  <c r="H25" i="40"/>
  <c r="F25" i="40"/>
  <c r="H24" i="40"/>
  <c r="F24" i="40"/>
  <c r="H23" i="40"/>
  <c r="F23" i="40"/>
  <c r="H22" i="40"/>
  <c r="F22" i="40"/>
  <c r="H21" i="40"/>
  <c r="F21" i="40"/>
  <c r="H20" i="40"/>
  <c r="F20" i="40"/>
  <c r="H19" i="40"/>
  <c r="F19" i="40"/>
  <c r="H18" i="40"/>
  <c r="F18" i="40"/>
  <c r="H17" i="40"/>
  <c r="F17" i="40"/>
  <c r="H16" i="40"/>
  <c r="F16" i="40"/>
  <c r="H15" i="40"/>
  <c r="F15" i="40"/>
  <c r="H14" i="40"/>
  <c r="F14" i="40"/>
  <c r="H13" i="40"/>
  <c r="F13" i="40"/>
  <c r="H12" i="40"/>
  <c r="F12" i="40"/>
  <c r="H11" i="40"/>
  <c r="F11" i="40"/>
  <c r="F33" i="40" s="1"/>
  <c r="H10" i="40"/>
  <c r="H34" i="40" s="1"/>
  <c r="F10" i="40"/>
  <c r="H50" i="39"/>
  <c r="F50" i="39"/>
  <c r="H49" i="39"/>
  <c r="F49" i="39"/>
  <c r="H48" i="39"/>
  <c r="F48" i="39"/>
  <c r="H47" i="39"/>
  <c r="F47" i="39"/>
  <c r="H46" i="39"/>
  <c r="F46" i="39"/>
  <c r="H45" i="39"/>
  <c r="F45" i="39"/>
  <c r="H44" i="39"/>
  <c r="F44" i="39"/>
  <c r="H43" i="39"/>
  <c r="F43" i="39"/>
  <c r="H42" i="39"/>
  <c r="F42" i="39"/>
  <c r="H41" i="39"/>
  <c r="F41" i="39"/>
  <c r="H40" i="39"/>
  <c r="F40" i="39"/>
  <c r="H39" i="39"/>
  <c r="F39" i="39"/>
  <c r="H38" i="39"/>
  <c r="F38" i="39"/>
  <c r="H37" i="39"/>
  <c r="F37" i="39"/>
  <c r="H36" i="39"/>
  <c r="F36" i="39"/>
  <c r="H35" i="39"/>
  <c r="F35" i="39"/>
  <c r="H34" i="39"/>
  <c r="F34" i="39"/>
  <c r="H33" i="39"/>
  <c r="F33" i="39"/>
  <c r="H32" i="39"/>
  <c r="F32" i="39"/>
  <c r="H31" i="39"/>
  <c r="F31" i="39"/>
  <c r="H30" i="39"/>
  <c r="F30" i="39"/>
  <c r="H29" i="39"/>
  <c r="F29" i="39"/>
  <c r="H28" i="39"/>
  <c r="F28" i="39"/>
  <c r="H27" i="39"/>
  <c r="F27" i="39"/>
  <c r="H26" i="39"/>
  <c r="F26" i="39"/>
  <c r="H25" i="39"/>
  <c r="F25" i="39"/>
  <c r="H24" i="39"/>
  <c r="F24" i="39"/>
  <c r="H23" i="39"/>
  <c r="F23" i="39"/>
  <c r="H22" i="39"/>
  <c r="F22" i="39"/>
  <c r="H21" i="39"/>
  <c r="F21" i="39"/>
  <c r="H20" i="39"/>
  <c r="F20" i="39"/>
  <c r="H19" i="39"/>
  <c r="F19" i="39"/>
  <c r="H18" i="39"/>
  <c r="F18" i="39"/>
  <c r="H17" i="39"/>
  <c r="F17" i="39"/>
  <c r="H16" i="39"/>
  <c r="F16" i="39"/>
  <c r="H15" i="39"/>
  <c r="F15" i="39"/>
  <c r="H14" i="39"/>
  <c r="F14" i="39"/>
  <c r="H13" i="39"/>
  <c r="F13" i="39"/>
  <c r="H12" i="39"/>
  <c r="F12" i="39"/>
  <c r="H11" i="39"/>
  <c r="F11" i="39"/>
  <c r="F53" i="39" s="1"/>
  <c r="H10" i="39"/>
  <c r="H54" i="39" s="1"/>
  <c r="F10" i="39"/>
  <c r="H50" i="38"/>
  <c r="F50" i="38"/>
  <c r="H49" i="38"/>
  <c r="F49" i="38"/>
  <c r="H48" i="38"/>
  <c r="F48" i="38"/>
  <c r="H47" i="38"/>
  <c r="F47" i="38"/>
  <c r="H46" i="38"/>
  <c r="F46" i="38"/>
  <c r="H45" i="38"/>
  <c r="F45" i="38"/>
  <c r="H44" i="38"/>
  <c r="F44" i="38"/>
  <c r="H43" i="38"/>
  <c r="F43" i="38"/>
  <c r="H42" i="38"/>
  <c r="F42" i="38"/>
  <c r="H41" i="38"/>
  <c r="F41" i="38"/>
  <c r="H40" i="38"/>
  <c r="F40" i="38"/>
  <c r="H39" i="38"/>
  <c r="F39" i="38"/>
  <c r="H38" i="38"/>
  <c r="F38" i="38"/>
  <c r="H37" i="38"/>
  <c r="F37" i="38"/>
  <c r="H36" i="38"/>
  <c r="F36" i="38"/>
  <c r="H35" i="38"/>
  <c r="F35" i="38"/>
  <c r="H34" i="38"/>
  <c r="F34" i="38"/>
  <c r="H33" i="38"/>
  <c r="F33" i="38"/>
  <c r="H32" i="38"/>
  <c r="F32" i="38"/>
  <c r="H31" i="38"/>
  <c r="F31" i="38"/>
  <c r="H30" i="38"/>
  <c r="F30" i="38"/>
  <c r="H29" i="38"/>
  <c r="F29" i="38"/>
  <c r="H28" i="38"/>
  <c r="F28" i="38"/>
  <c r="H27" i="38"/>
  <c r="F27" i="38"/>
  <c r="H26" i="38"/>
  <c r="F26" i="38"/>
  <c r="H25" i="38"/>
  <c r="F25" i="38"/>
  <c r="H24" i="38"/>
  <c r="F24" i="38"/>
  <c r="H23" i="38"/>
  <c r="F23" i="38"/>
  <c r="H22" i="38"/>
  <c r="F22" i="38"/>
  <c r="H21" i="38"/>
  <c r="F21" i="38"/>
  <c r="H20" i="38"/>
  <c r="F20" i="38"/>
  <c r="H19" i="38"/>
  <c r="F19" i="38"/>
  <c r="H18" i="38"/>
  <c r="F18" i="38"/>
  <c r="H17" i="38"/>
  <c r="F17" i="38"/>
  <c r="H16" i="38"/>
  <c r="F16" i="38"/>
  <c r="H15" i="38"/>
  <c r="F15" i="38"/>
  <c r="H14" i="38"/>
  <c r="F14" i="38"/>
  <c r="H13" i="38"/>
  <c r="F13" i="38"/>
  <c r="H12" i="38"/>
  <c r="F12" i="38"/>
  <c r="H11" i="38"/>
  <c r="F11" i="38"/>
  <c r="H10" i="38"/>
  <c r="H54" i="38" s="1"/>
  <c r="F10" i="38"/>
  <c r="F53" i="38" s="1"/>
  <c r="H55" i="37"/>
  <c r="F55" i="37"/>
  <c r="H54" i="37"/>
  <c r="F54" i="37"/>
  <c r="H53" i="37"/>
  <c r="F53" i="37"/>
  <c r="H52" i="37"/>
  <c r="F52" i="37"/>
  <c r="H51" i="37"/>
  <c r="F51" i="37"/>
  <c r="H50" i="37"/>
  <c r="F50" i="37"/>
  <c r="H49" i="37"/>
  <c r="F49" i="37"/>
  <c r="H48" i="37"/>
  <c r="F48" i="37"/>
  <c r="H47" i="37"/>
  <c r="F47" i="37"/>
  <c r="H46" i="37"/>
  <c r="F46" i="37"/>
  <c r="H45" i="37"/>
  <c r="F45" i="37"/>
  <c r="H44" i="37"/>
  <c r="F44" i="37"/>
  <c r="H43" i="37"/>
  <c r="F43" i="37"/>
  <c r="H42" i="37"/>
  <c r="F42" i="37"/>
  <c r="H41" i="37"/>
  <c r="F41" i="37"/>
  <c r="H40" i="37"/>
  <c r="F40" i="37"/>
  <c r="H39" i="37"/>
  <c r="F39" i="37"/>
  <c r="H38" i="37"/>
  <c r="F38" i="37"/>
  <c r="H37" i="37"/>
  <c r="F37" i="37"/>
  <c r="H36" i="37"/>
  <c r="F36" i="37"/>
  <c r="H35" i="37"/>
  <c r="F35" i="37"/>
  <c r="H34" i="37"/>
  <c r="F34" i="37"/>
  <c r="H33" i="37"/>
  <c r="F33" i="37"/>
  <c r="H32" i="37"/>
  <c r="F32" i="37"/>
  <c r="H31" i="37"/>
  <c r="F31" i="37"/>
  <c r="H30" i="37"/>
  <c r="F30" i="37"/>
  <c r="H29" i="37"/>
  <c r="F29" i="37"/>
  <c r="H28" i="37"/>
  <c r="F28" i="37"/>
  <c r="H27" i="37"/>
  <c r="F27" i="37"/>
  <c r="H26" i="37"/>
  <c r="F26" i="37"/>
  <c r="H25" i="37"/>
  <c r="F25" i="37"/>
  <c r="H24" i="37"/>
  <c r="F24" i="37"/>
  <c r="H23" i="37"/>
  <c r="F23" i="37"/>
  <c r="H22" i="37"/>
  <c r="F22" i="37"/>
  <c r="H21" i="37"/>
  <c r="F21" i="37"/>
  <c r="H20" i="37"/>
  <c r="F20" i="37"/>
  <c r="H19" i="37"/>
  <c r="F19" i="37"/>
  <c r="H18" i="37"/>
  <c r="F18" i="37"/>
  <c r="H17" i="37"/>
  <c r="F17" i="37"/>
  <c r="H16" i="37"/>
  <c r="F16" i="37"/>
  <c r="H15" i="37"/>
  <c r="F15" i="37"/>
  <c r="H14" i="37"/>
  <c r="F14" i="37"/>
  <c r="H13" i="37"/>
  <c r="F13" i="37"/>
  <c r="H12" i="37"/>
  <c r="F12" i="37"/>
  <c r="H11" i="37"/>
  <c r="F11" i="37"/>
  <c r="H10" i="37"/>
  <c r="H59" i="37" s="1"/>
  <c r="F10" i="37"/>
  <c r="F58" i="37" s="1"/>
  <c r="H39" i="36"/>
  <c r="F39" i="36"/>
  <c r="H38" i="36"/>
  <c r="F38" i="36"/>
  <c r="H37" i="36"/>
  <c r="F37" i="36"/>
  <c r="H36" i="36"/>
  <c r="F36" i="36"/>
  <c r="H35" i="36"/>
  <c r="F35" i="36"/>
  <c r="H34" i="36"/>
  <c r="F34" i="36"/>
  <c r="H33" i="36"/>
  <c r="F33" i="36"/>
  <c r="H32" i="36"/>
  <c r="F32" i="36"/>
  <c r="H31" i="36"/>
  <c r="F31" i="36"/>
  <c r="H30" i="36"/>
  <c r="F30" i="36"/>
  <c r="H29" i="36"/>
  <c r="F29" i="36"/>
  <c r="H28" i="36"/>
  <c r="F28" i="36"/>
  <c r="H27" i="36"/>
  <c r="F27" i="36"/>
  <c r="H26" i="36"/>
  <c r="F26" i="36"/>
  <c r="H25" i="36"/>
  <c r="F25" i="36"/>
  <c r="H24" i="36"/>
  <c r="F24" i="36"/>
  <c r="H23" i="36"/>
  <c r="F23" i="36"/>
  <c r="H22" i="36"/>
  <c r="F22" i="36"/>
  <c r="H21" i="36"/>
  <c r="F21" i="36"/>
  <c r="H20" i="36"/>
  <c r="F20" i="36"/>
  <c r="H19" i="36"/>
  <c r="F19" i="36"/>
  <c r="H18" i="36"/>
  <c r="F18" i="36"/>
  <c r="H17" i="36"/>
  <c r="F17" i="36"/>
  <c r="H16" i="36"/>
  <c r="F16" i="36"/>
  <c r="H15" i="36"/>
  <c r="F15" i="36"/>
  <c r="H14" i="36"/>
  <c r="F14" i="36"/>
  <c r="H13" i="36"/>
  <c r="F13" i="36"/>
  <c r="H12" i="36"/>
  <c r="F12" i="36"/>
  <c r="H11" i="36"/>
  <c r="F11" i="36"/>
  <c r="H10" i="36"/>
  <c r="H43" i="36" s="1"/>
  <c r="F10" i="36"/>
  <c r="F42" i="36" s="1"/>
  <c r="H35" i="35"/>
  <c r="F35" i="35"/>
  <c r="H34" i="35"/>
  <c r="F34" i="35"/>
  <c r="H33" i="35"/>
  <c r="F33" i="35"/>
  <c r="H32" i="35"/>
  <c r="F32" i="35"/>
  <c r="H31" i="35"/>
  <c r="F31" i="35"/>
  <c r="H30" i="35"/>
  <c r="F30" i="35"/>
  <c r="H29" i="35"/>
  <c r="F29" i="35"/>
  <c r="H28" i="35"/>
  <c r="F28" i="35"/>
  <c r="H27" i="35"/>
  <c r="F27" i="35"/>
  <c r="H26" i="35"/>
  <c r="F26" i="35"/>
  <c r="H25" i="35"/>
  <c r="F25" i="35"/>
  <c r="H24" i="35"/>
  <c r="F24" i="35"/>
  <c r="H23" i="35"/>
  <c r="F23" i="35"/>
  <c r="H22" i="35"/>
  <c r="F22" i="35"/>
  <c r="H21" i="35"/>
  <c r="F21" i="35"/>
  <c r="H20" i="35"/>
  <c r="F20" i="35"/>
  <c r="H19" i="35"/>
  <c r="F19" i="35"/>
  <c r="H18" i="35"/>
  <c r="F18" i="35"/>
  <c r="H17" i="35"/>
  <c r="F17" i="35"/>
  <c r="H16" i="35"/>
  <c r="F16" i="35"/>
  <c r="H15" i="35"/>
  <c r="F15" i="35"/>
  <c r="H14" i="35"/>
  <c r="F14" i="35"/>
  <c r="H13" i="35"/>
  <c r="F13" i="35"/>
  <c r="H12" i="35"/>
  <c r="F12" i="35"/>
  <c r="H11" i="35"/>
  <c r="F11" i="35"/>
  <c r="H10" i="35"/>
  <c r="F10" i="35"/>
  <c r="F38" i="35" s="1"/>
  <c r="H9" i="35"/>
  <c r="H39" i="35" s="1"/>
  <c r="F9" i="35"/>
  <c r="G49" i="34"/>
  <c r="G44" i="34"/>
  <c r="G39" i="34"/>
  <c r="G34" i="34"/>
  <c r="G29" i="34"/>
  <c r="G24" i="34"/>
  <c r="G19" i="34"/>
  <c r="G14" i="34"/>
  <c r="G9" i="34"/>
  <c r="E54" i="34"/>
  <c r="B13" i="6"/>
  <c r="C16" i="33"/>
  <c r="C17" i="33" s="1"/>
  <c r="C12" i="33"/>
  <c r="C13" i="33" s="1"/>
  <c r="C8" i="33"/>
  <c r="C7" i="33"/>
  <c r="C6" i="33"/>
  <c r="C5" i="33"/>
  <c r="C9" i="33"/>
  <c r="G185" i="32"/>
  <c r="G184" i="32"/>
  <c r="G183" i="32"/>
  <c r="G182" i="32"/>
  <c r="G181" i="32"/>
  <c r="G180" i="32"/>
  <c r="G179" i="32"/>
  <c r="G178" i="32"/>
  <c r="G177" i="32"/>
  <c r="G176" i="32"/>
  <c r="G175" i="32"/>
  <c r="G174" i="32"/>
  <c r="G187" i="32" s="1"/>
  <c r="D189" i="32" s="1"/>
  <c r="G166" i="32"/>
  <c r="G165" i="32"/>
  <c r="G164" i="32"/>
  <c r="G163" i="32"/>
  <c r="G162" i="32"/>
  <c r="G161" i="32"/>
  <c r="G160" i="32"/>
  <c r="G159" i="32"/>
  <c r="G168" i="32" s="1"/>
  <c r="D170" i="32" s="1"/>
  <c r="G158" i="32"/>
  <c r="G157" i="32"/>
  <c r="G156" i="32"/>
  <c r="G148" i="32"/>
  <c r="G147" i="32"/>
  <c r="G146" i="32"/>
  <c r="G145" i="32"/>
  <c r="G144" i="32"/>
  <c r="G143" i="32"/>
  <c r="G142" i="32"/>
  <c r="G141" i="32"/>
  <c r="G140" i="32"/>
  <c r="G139" i="32"/>
  <c r="G138" i="32"/>
  <c r="G137" i="32"/>
  <c r="G136" i="32"/>
  <c r="G135" i="32"/>
  <c r="G134" i="32"/>
  <c r="G133" i="32"/>
  <c r="G132" i="32"/>
  <c r="G131" i="32"/>
  <c r="G130" i="32"/>
  <c r="G129" i="32"/>
  <c r="G128" i="32"/>
  <c r="G127" i="32"/>
  <c r="G126" i="32"/>
  <c r="G125" i="32"/>
  <c r="G124" i="32"/>
  <c r="G123" i="32"/>
  <c r="G122" i="32"/>
  <c r="G121" i="32"/>
  <c r="G120" i="32"/>
  <c r="G119" i="32"/>
  <c r="G118" i="32"/>
  <c r="G117" i="32"/>
  <c r="G116" i="32"/>
  <c r="G115" i="32"/>
  <c r="G114" i="32"/>
  <c r="G113" i="32"/>
  <c r="G112" i="32"/>
  <c r="G111" i="32"/>
  <c r="G110" i="32"/>
  <c r="G109" i="32"/>
  <c r="G108" i="32"/>
  <c r="G107" i="32"/>
  <c r="G106" i="32"/>
  <c r="G105" i="32"/>
  <c r="G104" i="32"/>
  <c r="G103" i="32"/>
  <c r="G102" i="32"/>
  <c r="G101" i="32"/>
  <c r="G100" i="32"/>
  <c r="G99" i="32"/>
  <c r="G98" i="32"/>
  <c r="G97" i="32"/>
  <c r="G96" i="32"/>
  <c r="G95" i="32"/>
  <c r="G94" i="32"/>
  <c r="G93" i="32"/>
  <c r="G92" i="32"/>
  <c r="G150" i="32" s="1"/>
  <c r="D152" i="32" s="1"/>
  <c r="G83" i="32"/>
  <c r="G82" i="32"/>
  <c r="G84" i="32" s="1"/>
  <c r="G73" i="32"/>
  <c r="G72" i="32"/>
  <c r="G71" i="32"/>
  <c r="G70" i="32"/>
  <c r="G69" i="32"/>
  <c r="G68" i="32"/>
  <c r="G67" i="32"/>
  <c r="G66" i="32"/>
  <c r="G74" i="32" s="1"/>
  <c r="G57" i="32"/>
  <c r="G56" i="32"/>
  <c r="G55" i="32"/>
  <c r="G54" i="32"/>
  <c r="G53" i="32"/>
  <c r="G52" i="32"/>
  <c r="G51" i="32"/>
  <c r="G50" i="32"/>
  <c r="G49" i="32"/>
  <c r="G48" i="32"/>
  <c r="G47" i="32"/>
  <c r="G46" i="32"/>
  <c r="G45" i="32"/>
  <c r="G44" i="32"/>
  <c r="G43" i="32"/>
  <c r="G42" i="32"/>
  <c r="G41" i="32"/>
  <c r="G40" i="32"/>
  <c r="G39" i="32"/>
  <c r="G38" i="32"/>
  <c r="G37" i="32"/>
  <c r="G36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G8" i="32"/>
  <c r="G7" i="32"/>
  <c r="G6" i="32"/>
  <c r="G5" i="32"/>
  <c r="G4" i="32"/>
  <c r="G3" i="32"/>
  <c r="G58" i="32" s="1"/>
  <c r="B12" i="6"/>
  <c r="F55" i="34" l="1"/>
  <c r="H28" i="42"/>
  <c r="H23" i="41"/>
  <c r="H36" i="40"/>
  <c r="H56" i="39"/>
  <c r="H56" i="38"/>
  <c r="H61" i="37"/>
  <c r="H45" i="36"/>
  <c r="H41" i="35"/>
  <c r="G56" i="34"/>
  <c r="C22" i="33"/>
  <c r="C25" i="33" s="1"/>
  <c r="G76" i="32"/>
  <c r="D78" i="32"/>
  <c r="D88" i="32"/>
  <c r="G86" i="32"/>
  <c r="G60" i="32"/>
  <c r="D62" i="32"/>
  <c r="G26" i="29"/>
  <c r="G29" i="29" s="1"/>
  <c r="G25" i="29"/>
  <c r="I63" i="29" l="1"/>
  <c r="I62" i="29"/>
  <c r="I61" i="29"/>
  <c r="I60" i="29"/>
  <c r="I59" i="29"/>
  <c r="I58" i="29"/>
  <c r="I57" i="29"/>
  <c r="I56" i="29"/>
  <c r="I55" i="29"/>
  <c r="I54" i="29"/>
  <c r="I53" i="29"/>
  <c r="I52" i="29"/>
  <c r="I51" i="29"/>
  <c r="I50" i="29"/>
  <c r="I49" i="29"/>
  <c r="G42" i="29"/>
  <c r="A25" i="29" s="1"/>
  <c r="H41" i="29"/>
  <c r="F42" i="29"/>
  <c r="G38" i="29"/>
  <c r="F38" i="29"/>
  <c r="J28" i="29"/>
  <c r="J27" i="29"/>
  <c r="J26" i="29"/>
  <c r="E26" i="29"/>
  <c r="J25" i="29"/>
  <c r="J24" i="29"/>
  <c r="E24" i="29"/>
  <c r="J23" i="29"/>
  <c r="I20" i="29"/>
  <c r="I19" i="29"/>
  <c r="I18" i="29"/>
  <c r="I17" i="29"/>
  <c r="I16" i="29"/>
  <c r="I21" i="29" s="1"/>
  <c r="H40" i="29" l="1"/>
  <c r="I40" i="29" s="1"/>
  <c r="I41" i="29"/>
  <c r="I64" i="29"/>
  <c r="J58" i="29" s="1"/>
  <c r="A26" i="29"/>
  <c r="G28" i="29"/>
  <c r="G23" i="29"/>
  <c r="H39" i="29"/>
  <c r="H42" i="29" s="1"/>
  <c r="I39" i="29" l="1"/>
  <c r="I42" i="29" s="1"/>
  <c r="J39" i="29" s="1"/>
  <c r="J42" i="29" s="1"/>
  <c r="J52" i="29"/>
  <c r="J53" i="29"/>
  <c r="J54" i="29"/>
  <c r="J49" i="29"/>
  <c r="J57" i="29"/>
  <c r="J50" i="29"/>
  <c r="J60" i="29"/>
  <c r="J51" i="29"/>
  <c r="J59" i="29"/>
  <c r="J62" i="29"/>
  <c r="J61" i="29"/>
  <c r="J55" i="29"/>
  <c r="J63" i="29"/>
  <c r="J56" i="29"/>
  <c r="A23" i="29"/>
  <c r="J41" i="29" l="1"/>
  <c r="J40" i="29"/>
  <c r="J64" i="29"/>
  <c r="G24" i="29"/>
  <c r="A27" i="29" s="1"/>
  <c r="A24" i="29"/>
  <c r="G27" i="29" l="1"/>
  <c r="A29" i="29"/>
  <c r="AE127" i="28" l="1"/>
  <c r="V125" i="28"/>
  <c r="Q125" i="28"/>
  <c r="O125" i="28"/>
  <c r="K125" i="28"/>
  <c r="I125" i="28"/>
  <c r="G125" i="28"/>
  <c r="M125" i="28" s="1"/>
  <c r="V124" i="28"/>
  <c r="Q124" i="28"/>
  <c r="O124" i="28"/>
  <c r="M124" i="28"/>
  <c r="K124" i="28"/>
  <c r="I124" i="28"/>
  <c r="G124" i="28"/>
  <c r="V123" i="28"/>
  <c r="Q123" i="28"/>
  <c r="O123" i="28"/>
  <c r="K123" i="28"/>
  <c r="I123" i="28"/>
  <c r="G123" i="28"/>
  <c r="M123" i="28" s="1"/>
  <c r="V122" i="28"/>
  <c r="Q122" i="28"/>
  <c r="O122" i="28"/>
  <c r="M122" i="28"/>
  <c r="K122" i="28"/>
  <c r="I122" i="28"/>
  <c r="G122" i="28"/>
  <c r="V121" i="28"/>
  <c r="Q121" i="28"/>
  <c r="O121" i="28"/>
  <c r="K121" i="28"/>
  <c r="I121" i="28"/>
  <c r="G121" i="28"/>
  <c r="M121" i="28" s="1"/>
  <c r="V120" i="28"/>
  <c r="Q120" i="28"/>
  <c r="Q118" i="28" s="1"/>
  <c r="O120" i="28"/>
  <c r="M120" i="28"/>
  <c r="K120" i="28"/>
  <c r="I120" i="28"/>
  <c r="I118" i="28" s="1"/>
  <c r="G120" i="28"/>
  <c r="V119" i="28"/>
  <c r="V118" i="28" s="1"/>
  <c r="Q119" i="28"/>
  <c r="O119" i="28"/>
  <c r="O118" i="28" s="1"/>
  <c r="K119" i="28"/>
  <c r="K118" i="28" s="1"/>
  <c r="I119" i="28"/>
  <c r="G119" i="28"/>
  <c r="M119" i="28" s="1"/>
  <c r="V117" i="28"/>
  <c r="Q117" i="28"/>
  <c r="O117" i="28"/>
  <c r="M117" i="28"/>
  <c r="K117" i="28"/>
  <c r="I117" i="28"/>
  <c r="G117" i="28"/>
  <c r="V116" i="28"/>
  <c r="Q116" i="28"/>
  <c r="O116" i="28"/>
  <c r="M116" i="28"/>
  <c r="K116" i="28"/>
  <c r="I116" i="28"/>
  <c r="G116" i="28"/>
  <c r="V115" i="28"/>
  <c r="Q115" i="28"/>
  <c r="O115" i="28"/>
  <c r="K115" i="28"/>
  <c r="I115" i="28"/>
  <c r="G115" i="28"/>
  <c r="M115" i="28" s="1"/>
  <c r="V110" i="28"/>
  <c r="Q110" i="28"/>
  <c r="O110" i="28"/>
  <c r="M110" i="28"/>
  <c r="K110" i="28"/>
  <c r="I110" i="28"/>
  <c r="G110" i="28"/>
  <c r="V105" i="28"/>
  <c r="Q105" i="28"/>
  <c r="O105" i="28"/>
  <c r="M105" i="28"/>
  <c r="K105" i="28"/>
  <c r="I105" i="28"/>
  <c r="G105" i="28"/>
  <c r="V101" i="28"/>
  <c r="V100" i="28" s="1"/>
  <c r="Q101" i="28"/>
  <c r="Q100" i="28" s="1"/>
  <c r="O101" i="28"/>
  <c r="M101" i="28"/>
  <c r="M100" i="28" s="1"/>
  <c r="K101" i="28"/>
  <c r="K100" i="28" s="1"/>
  <c r="I101" i="28"/>
  <c r="I100" i="28" s="1"/>
  <c r="G101" i="28"/>
  <c r="O100" i="28"/>
  <c r="G100" i="28"/>
  <c r="V99" i="28"/>
  <c r="Q99" i="28"/>
  <c r="O99" i="28"/>
  <c r="M99" i="28"/>
  <c r="K99" i="28"/>
  <c r="I99" i="28"/>
  <c r="G99" i="28"/>
  <c r="V96" i="28"/>
  <c r="Q96" i="28"/>
  <c r="O96" i="28"/>
  <c r="M96" i="28"/>
  <c r="K96" i="28"/>
  <c r="I96" i="28"/>
  <c r="G96" i="28"/>
  <c r="V95" i="28"/>
  <c r="Q95" i="28"/>
  <c r="O95" i="28"/>
  <c r="M95" i="28"/>
  <c r="K95" i="28"/>
  <c r="I95" i="28"/>
  <c r="G95" i="28"/>
  <c r="V93" i="28"/>
  <c r="Q93" i="28"/>
  <c r="O93" i="28"/>
  <c r="K93" i="28"/>
  <c r="I93" i="28"/>
  <c r="G93" i="28"/>
  <c r="M93" i="28" s="1"/>
  <c r="V91" i="28"/>
  <c r="Q91" i="28"/>
  <c r="Q90" i="28" s="1"/>
  <c r="O91" i="28"/>
  <c r="O90" i="28" s="1"/>
  <c r="M91" i="28"/>
  <c r="M90" i="28" s="1"/>
  <c r="K91" i="28"/>
  <c r="I91" i="28"/>
  <c r="I90" i="28" s="1"/>
  <c r="G91" i="28"/>
  <c r="V90" i="28"/>
  <c r="K90" i="28"/>
  <c r="V89" i="28"/>
  <c r="Q89" i="28"/>
  <c r="O89" i="28"/>
  <c r="M89" i="28"/>
  <c r="K89" i="28"/>
  <c r="I89" i="28"/>
  <c r="G89" i="28"/>
  <c r="V88" i="28"/>
  <c r="Q88" i="28"/>
  <c r="O88" i="28"/>
  <c r="O85" i="28" s="1"/>
  <c r="K88" i="28"/>
  <c r="I88" i="28"/>
  <c r="G88" i="28"/>
  <c r="M88" i="28" s="1"/>
  <c r="V86" i="28"/>
  <c r="Q86" i="28"/>
  <c r="Q85" i="28" s="1"/>
  <c r="O86" i="28"/>
  <c r="M86" i="28"/>
  <c r="M85" i="28" s="1"/>
  <c r="K86" i="28"/>
  <c r="I86" i="28"/>
  <c r="I85" i="28" s="1"/>
  <c r="G86" i="28"/>
  <c r="V85" i="28"/>
  <c r="K85" i="28"/>
  <c r="V84" i="28"/>
  <c r="Q84" i="28"/>
  <c r="O84" i="28"/>
  <c r="M84" i="28"/>
  <c r="K84" i="28"/>
  <c r="I84" i="28"/>
  <c r="G84" i="28"/>
  <c r="V82" i="28"/>
  <c r="Q82" i="28"/>
  <c r="O82" i="28"/>
  <c r="K82" i="28"/>
  <c r="I82" i="28"/>
  <c r="G82" i="28"/>
  <c r="M82" i="28" s="1"/>
  <c r="V78" i="28"/>
  <c r="Q78" i="28"/>
  <c r="O78" i="28"/>
  <c r="M78" i="28"/>
  <c r="K78" i="28"/>
  <c r="I78" i="28"/>
  <c r="G78" i="28"/>
  <c r="V77" i="28"/>
  <c r="Q77" i="28"/>
  <c r="O77" i="28"/>
  <c r="K77" i="28"/>
  <c r="I77" i="28"/>
  <c r="G77" i="28"/>
  <c r="M77" i="28" s="1"/>
  <c r="V75" i="28"/>
  <c r="Q75" i="28"/>
  <c r="O75" i="28"/>
  <c r="M75" i="28"/>
  <c r="K75" i="28"/>
  <c r="I75" i="28"/>
  <c r="G75" i="28"/>
  <c r="V73" i="28"/>
  <c r="Q73" i="28"/>
  <c r="O73" i="28"/>
  <c r="K73" i="28"/>
  <c r="I73" i="28"/>
  <c r="G73" i="28"/>
  <c r="M73" i="28" s="1"/>
  <c r="V71" i="28"/>
  <c r="Q71" i="28"/>
  <c r="O71" i="28"/>
  <c r="M71" i="28"/>
  <c r="K71" i="28"/>
  <c r="I71" i="28"/>
  <c r="G71" i="28"/>
  <c r="V69" i="28"/>
  <c r="V68" i="28" s="1"/>
  <c r="Q69" i="28"/>
  <c r="O69" i="28"/>
  <c r="O68" i="28" s="1"/>
  <c r="K69" i="28"/>
  <c r="K68" i="28" s="1"/>
  <c r="I69" i="28"/>
  <c r="G69" i="28"/>
  <c r="G68" i="28" s="1"/>
  <c r="Q68" i="28"/>
  <c r="I68" i="28"/>
  <c r="V67" i="28"/>
  <c r="Q67" i="28"/>
  <c r="O67" i="28"/>
  <c r="K67" i="28"/>
  <c r="I67" i="28"/>
  <c r="G67" i="28"/>
  <c r="M67" i="28" s="1"/>
  <c r="V63" i="28"/>
  <c r="Q63" i="28"/>
  <c r="O63" i="28"/>
  <c r="M63" i="28"/>
  <c r="K63" i="28"/>
  <c r="I63" i="28"/>
  <c r="G63" i="28"/>
  <c r="V61" i="28"/>
  <c r="Q61" i="28"/>
  <c r="O61" i="28"/>
  <c r="K61" i="28"/>
  <c r="I61" i="28"/>
  <c r="G61" i="28"/>
  <c r="M61" i="28" s="1"/>
  <c r="V59" i="28"/>
  <c r="Q59" i="28"/>
  <c r="Q56" i="28" s="1"/>
  <c r="O59" i="28"/>
  <c r="M59" i="28"/>
  <c r="K59" i="28"/>
  <c r="I59" i="28"/>
  <c r="I56" i="28" s="1"/>
  <c r="G59" i="28"/>
  <c r="V57" i="28"/>
  <c r="V56" i="28" s="1"/>
  <c r="Q57" i="28"/>
  <c r="O57" i="28"/>
  <c r="O56" i="28" s="1"/>
  <c r="K57" i="28"/>
  <c r="K56" i="28" s="1"/>
  <c r="I57" i="28"/>
  <c r="G57" i="28"/>
  <c r="M57" i="28" s="1"/>
  <c r="V55" i="28"/>
  <c r="V54" i="28" s="1"/>
  <c r="Q55" i="28"/>
  <c r="O55" i="28"/>
  <c r="O54" i="28" s="1"/>
  <c r="K55" i="28"/>
  <c r="K54" i="28" s="1"/>
  <c r="I55" i="28"/>
  <c r="G55" i="28"/>
  <c r="G54" i="28" s="1"/>
  <c r="Q54" i="28"/>
  <c r="I54" i="28"/>
  <c r="V53" i="28"/>
  <c r="V52" i="28" s="1"/>
  <c r="Q53" i="28"/>
  <c r="O53" i="28"/>
  <c r="O52" i="28" s="1"/>
  <c r="K53" i="28"/>
  <c r="K52" i="28" s="1"/>
  <c r="I53" i="28"/>
  <c r="G53" i="28"/>
  <c r="M53" i="28" s="1"/>
  <c r="M52" i="28" s="1"/>
  <c r="Q52" i="28"/>
  <c r="I52" i="28"/>
  <c r="V51" i="28"/>
  <c r="V50" i="28" s="1"/>
  <c r="Q51" i="28"/>
  <c r="O51" i="28"/>
  <c r="O50" i="28" s="1"/>
  <c r="K51" i="28"/>
  <c r="K50" i="28" s="1"/>
  <c r="I51" i="28"/>
  <c r="G51" i="28"/>
  <c r="G50" i="28" s="1"/>
  <c r="Q50" i="28"/>
  <c r="I50" i="28"/>
  <c r="V49" i="28"/>
  <c r="Q49" i="28"/>
  <c r="O49" i="28"/>
  <c r="K49" i="28"/>
  <c r="I49" i="28"/>
  <c r="G49" i="28"/>
  <c r="M49" i="28" s="1"/>
  <c r="V48" i="28"/>
  <c r="Q48" i="28"/>
  <c r="O48" i="28"/>
  <c r="M48" i="28"/>
  <c r="K48" i="28"/>
  <c r="I48" i="28"/>
  <c r="G48" i="28"/>
  <c r="V47" i="28"/>
  <c r="Q47" i="28"/>
  <c r="O47" i="28"/>
  <c r="K47" i="28"/>
  <c r="I47" i="28"/>
  <c r="G47" i="28"/>
  <c r="M47" i="28" s="1"/>
  <c r="V46" i="28"/>
  <c r="Q46" i="28"/>
  <c r="Q43" i="28" s="1"/>
  <c r="O46" i="28"/>
  <c r="M46" i="28"/>
  <c r="K46" i="28"/>
  <c r="I46" i="28"/>
  <c r="I43" i="28" s="1"/>
  <c r="G46" i="28"/>
  <c r="V44" i="28"/>
  <c r="V43" i="28" s="1"/>
  <c r="Q44" i="28"/>
  <c r="O44" i="28"/>
  <c r="O43" i="28" s="1"/>
  <c r="K44" i="28"/>
  <c r="K43" i="28" s="1"/>
  <c r="I44" i="28"/>
  <c r="G44" i="28"/>
  <c r="M44" i="28" s="1"/>
  <c r="V42" i="28"/>
  <c r="Q42" i="28"/>
  <c r="O42" i="28"/>
  <c r="K42" i="28"/>
  <c r="I42" i="28"/>
  <c r="G42" i="28"/>
  <c r="M42" i="28" s="1"/>
  <c r="V40" i="28"/>
  <c r="Q40" i="28"/>
  <c r="O40" i="28"/>
  <c r="M40" i="28"/>
  <c r="K40" i="28"/>
  <c r="I40" i="28"/>
  <c r="G40" i="28"/>
  <c r="V39" i="28"/>
  <c r="Q39" i="28"/>
  <c r="O39" i="28"/>
  <c r="K39" i="28"/>
  <c r="I39" i="28"/>
  <c r="G39" i="28"/>
  <c r="M39" i="28" s="1"/>
  <c r="V37" i="28"/>
  <c r="Q37" i="28"/>
  <c r="O37" i="28"/>
  <c r="M37" i="28"/>
  <c r="K37" i="28"/>
  <c r="I37" i="28"/>
  <c r="G37" i="28"/>
  <c r="V35" i="28"/>
  <c r="V34" i="28" s="1"/>
  <c r="Q35" i="28"/>
  <c r="O35" i="28"/>
  <c r="O34" i="28" s="1"/>
  <c r="K35" i="28"/>
  <c r="K34" i="28" s="1"/>
  <c r="I35" i="28"/>
  <c r="G35" i="28"/>
  <c r="G34" i="28" s="1"/>
  <c r="Q34" i="28"/>
  <c r="I34" i="28"/>
  <c r="V31" i="28"/>
  <c r="V30" i="28" s="1"/>
  <c r="Q31" i="28"/>
  <c r="O31" i="28"/>
  <c r="O30" i="28" s="1"/>
  <c r="K31" i="28"/>
  <c r="K30" i="28" s="1"/>
  <c r="I31" i="28"/>
  <c r="G31" i="28"/>
  <c r="M31" i="28" s="1"/>
  <c r="M30" i="28" s="1"/>
  <c r="Q30" i="28"/>
  <c r="I30" i="28"/>
  <c r="V29" i="28"/>
  <c r="Q29" i="28"/>
  <c r="O29" i="28"/>
  <c r="K29" i="28"/>
  <c r="I29" i="28"/>
  <c r="G29" i="28"/>
  <c r="M29" i="28" s="1"/>
  <c r="V28" i="28"/>
  <c r="Q28" i="28"/>
  <c r="O28" i="28"/>
  <c r="M28" i="28"/>
  <c r="K28" i="28"/>
  <c r="I28" i="28"/>
  <c r="G28" i="28"/>
  <c r="V27" i="28"/>
  <c r="Q27" i="28"/>
  <c r="O27" i="28"/>
  <c r="K27" i="28"/>
  <c r="I27" i="28"/>
  <c r="G27" i="28"/>
  <c r="M27" i="28" s="1"/>
  <c r="V25" i="28"/>
  <c r="Q25" i="28"/>
  <c r="O25" i="28"/>
  <c r="M25" i="28"/>
  <c r="K25" i="28"/>
  <c r="I25" i="28"/>
  <c r="G25" i="28"/>
  <c r="V23" i="28"/>
  <c r="V22" i="28" s="1"/>
  <c r="Q23" i="28"/>
  <c r="O23" i="28"/>
  <c r="O22" i="28" s="1"/>
  <c r="K23" i="28"/>
  <c r="K22" i="28" s="1"/>
  <c r="I23" i="28"/>
  <c r="G23" i="28"/>
  <c r="M23" i="28" s="1"/>
  <c r="Q22" i="28"/>
  <c r="I22" i="28"/>
  <c r="V21" i="28"/>
  <c r="Q21" i="28"/>
  <c r="O21" i="28"/>
  <c r="O19" i="28" s="1"/>
  <c r="K21" i="28"/>
  <c r="I21" i="28"/>
  <c r="G21" i="28"/>
  <c r="M21" i="28" s="1"/>
  <c r="V20" i="28"/>
  <c r="Q20" i="28"/>
  <c r="O20" i="28"/>
  <c r="M20" i="28"/>
  <c r="M19" i="28" s="1"/>
  <c r="K20" i="28"/>
  <c r="I20" i="28"/>
  <c r="G20" i="28"/>
  <c r="V19" i="28"/>
  <c r="Q19" i="28"/>
  <c r="K19" i="28"/>
  <c r="I19" i="28"/>
  <c r="V18" i="28"/>
  <c r="Q18" i="28"/>
  <c r="O18" i="28"/>
  <c r="M18" i="28"/>
  <c r="K18" i="28"/>
  <c r="I18" i="28"/>
  <c r="G18" i="28"/>
  <c r="V17" i="28"/>
  <c r="Q17" i="28"/>
  <c r="O17" i="28"/>
  <c r="K17" i="28"/>
  <c r="I17" i="28"/>
  <c r="G17" i="28"/>
  <c r="M17" i="28" s="1"/>
  <c r="V15" i="28"/>
  <c r="Q15" i="28"/>
  <c r="O15" i="28"/>
  <c r="M15" i="28"/>
  <c r="K15" i="28"/>
  <c r="I15" i="28"/>
  <c r="G15" i="28"/>
  <c r="V13" i="28"/>
  <c r="Q13" i="28"/>
  <c r="O13" i="28"/>
  <c r="K13" i="28"/>
  <c r="I13" i="28"/>
  <c r="G13" i="28"/>
  <c r="M13" i="28" s="1"/>
  <c r="V11" i="28"/>
  <c r="Q11" i="28"/>
  <c r="Q8" i="28" s="1"/>
  <c r="O11" i="28"/>
  <c r="M11" i="28"/>
  <c r="K11" i="28"/>
  <c r="I11" i="28"/>
  <c r="I8" i="28" s="1"/>
  <c r="G11" i="28"/>
  <c r="V9" i="28"/>
  <c r="V8" i="28" s="1"/>
  <c r="Q9" i="28"/>
  <c r="O9" i="28"/>
  <c r="O8" i="28" s="1"/>
  <c r="K9" i="28"/>
  <c r="K8" i="28" s="1"/>
  <c r="I9" i="28"/>
  <c r="G9" i="28"/>
  <c r="AF127" i="28" s="1"/>
  <c r="M22" i="28" l="1"/>
  <c r="M118" i="28"/>
  <c r="M43" i="28"/>
  <c r="M56" i="28"/>
  <c r="G8" i="28"/>
  <c r="G30" i="28"/>
  <c r="M35" i="28"/>
  <c r="M34" i="28" s="1"/>
  <c r="G43" i="28"/>
  <c r="M51" i="28"/>
  <c r="M50" i="28" s="1"/>
  <c r="G52" i="28"/>
  <c r="M55" i="28"/>
  <c r="M54" i="28" s="1"/>
  <c r="G56" i="28"/>
  <c r="M69" i="28"/>
  <c r="M68" i="28" s="1"/>
  <c r="G118" i="28"/>
  <c r="G19" i="28"/>
  <c r="G85" i="28"/>
  <c r="G90" i="28"/>
  <c r="M9" i="28"/>
  <c r="M8" i="28" s="1"/>
  <c r="G22" i="28"/>
  <c r="G127" i="28" l="1"/>
  <c r="C16" i="6" l="1"/>
  <c r="C15" i="6"/>
  <c r="C14" i="6"/>
  <c r="C13" i="6"/>
  <c r="C12" i="6"/>
  <c r="B27" i="6" l="1"/>
  <c r="C24" i="6" l="1"/>
  <c r="C27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D11E06D7-D896-4DE1-B8E7-C315032858AF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8D1EB62-FD64-4DB6-AF89-91EBFFC7B3A6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CF7711C6-8AE7-4E07-BFDD-1703D41CBB59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871C764F-988F-4022-A389-C90DAA421E66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4868A75F-C54E-427B-B49B-233B59842876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89A9699B-A560-4AD9-AE97-0ABE0F89533B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Osička</author>
  </authors>
  <commentList>
    <comment ref="S6" authorId="0" shapeId="0" xr:uid="{AD020352-6FD1-4D84-BF40-EDBD2A513C9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61C9660-1726-4C70-9CF8-FC382BE7E2F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5F97221E-3C38-4E39-BE57-08E26E0B540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BD8D2531-73AD-4B4F-859B-71EF6785C891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5EB6F8B7-812A-4082-B201-8FA704DA530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3D81703A-C88E-4DCA-8BE8-142D4FD40C4F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24FC04A4-3B10-4516-B52A-BC29DBB22F93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1708060F-B3D0-4ADE-8643-49FC033DA1C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LandSpace projekty</author>
  </authors>
  <commentList>
    <comment ref="S6" authorId="0" shapeId="0" xr:uid="{C65C3896-829A-4D84-9560-58EE65EA1DC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F8D765E-F161-4039-B0AF-1AA191F5369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<sst xmlns="http://schemas.openxmlformats.org/spreadsheetml/2006/main" count="3750" uniqueCount="1256">
  <si>
    <t>Zakázka číslo:</t>
  </si>
  <si>
    <t>název:</t>
  </si>
  <si>
    <t>Vymístění elektroměrových rozvaděčů</t>
  </si>
  <si>
    <t>Hodonín, MŠ Sídlištní 2 a MŠ Sídlištní 4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</si>
  <si>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</si>
  <si>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</si>
  <si>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</si>
  <si>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</si>
  <si>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</si>
  <si>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</si>
  <si>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</si>
  <si>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</si>
  <si>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</si>
  <si>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</si>
  <si>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210020303</t>
  </si>
  <si>
    <t>kabelový žlab drátěný 100/50mm vč. nosných prvků a příslušenství</t>
  </si>
  <si>
    <t>m</t>
  </si>
  <si>
    <t>210100001</t>
  </si>
  <si>
    <t>ukončení vodičů v rozvaděči vč. zapojení do 2,5mm2</t>
  </si>
  <si>
    <t>ks</t>
  </si>
  <si>
    <t>210100006</t>
  </si>
  <si>
    <t>ukončení vodičů v rozvaděči vč. zapojení do 50mm2</t>
  </si>
  <si>
    <t>210100008</t>
  </si>
  <si>
    <t>ukončení vodičů v rozvaděči vč. zapojení do 95mm2</t>
  </si>
  <si>
    <t>210100009</t>
  </si>
  <si>
    <t>ukončení vodičů v rozvaděči vč. zapojení do 120mm2</t>
  </si>
  <si>
    <t>210810006</t>
  </si>
  <si>
    <t>CYKY-CYKYm 3Cx2.5 mm2 750V (VU)</t>
  </si>
  <si>
    <t>210810016</t>
  </si>
  <si>
    <t>CYKY-CYKYm 5Cx2.5 mm2 750V (VU)</t>
  </si>
  <si>
    <t>210810091</t>
  </si>
  <si>
    <t>CYKY-CYKYm 4Bx50 mm2 1kV (VU)</t>
  </si>
  <si>
    <t>210810093</t>
  </si>
  <si>
    <t>CYKY-CYKYm 4Bx95 mm2 1kV (VU)</t>
  </si>
  <si>
    <t>210901075</t>
  </si>
  <si>
    <t>AYKY 3Bx120+70 mm2 1kV (VU)</t>
  </si>
  <si>
    <t>215191310</t>
  </si>
  <si>
    <t>montáž a osazení kompaktního pilíře</t>
  </si>
  <si>
    <t>215591211</t>
  </si>
  <si>
    <t>příchytka pro kabel do průměru 40mm</t>
  </si>
  <si>
    <t xml:space="preserve"> Celkem:</t>
  </si>
  <si>
    <t>Celkem za ceník:</t>
  </si>
  <si>
    <t>Cena za ceník celkem:</t>
  </si>
  <si>
    <t>C46M - Zemní práce</t>
  </si>
  <si>
    <t>460010024</t>
  </si>
  <si>
    <t>vytyčení trati kabelového vedení v zastavěném prostoru</t>
  </si>
  <si>
    <t>km</t>
  </si>
  <si>
    <t>460030011</t>
  </si>
  <si>
    <t>sejmutí drnu</t>
  </si>
  <si>
    <t>m2</t>
  </si>
  <si>
    <t>460030071</t>
  </si>
  <si>
    <t>bourání asfaltových povrchů do 10cm</t>
  </si>
  <si>
    <t>460050003</t>
  </si>
  <si>
    <t>jáma pro provedení protlaku v rovině - zemina tř.3</t>
  </si>
  <si>
    <t>m3</t>
  </si>
  <si>
    <t>460120002</t>
  </si>
  <si>
    <t>zához jámy pro provedení protlaku - zemina tř.3</t>
  </si>
  <si>
    <t>460200303</t>
  </si>
  <si>
    <t>kabelová rýha šíř. 50cm / hl. 120cm / zemina tř.3</t>
  </si>
  <si>
    <t>460300006</t>
  </si>
  <si>
    <t>hutnění zeminy vrstvy 20cm</t>
  </si>
  <si>
    <t>460300213</t>
  </si>
  <si>
    <t>protlačení otvoru strojně - pevné stěny průmer do 200mm</t>
  </si>
  <si>
    <t>460420022</t>
  </si>
  <si>
    <t>kabelové lože z kopaného písku rýha tl. 24cm</t>
  </si>
  <si>
    <t>460490012</t>
  </si>
  <si>
    <t>fólie výstražná z PVC šířky 33cm</t>
  </si>
  <si>
    <t>460510022</t>
  </si>
  <si>
    <t>kabelová chránička PVC světlosti do 15cm</t>
  </si>
  <si>
    <t>460560303</t>
  </si>
  <si>
    <t>ruční zához kabelové rýhy šíř. 50cm / hl. 120cm / zemina tř.3</t>
  </si>
  <si>
    <t>460620006</t>
  </si>
  <si>
    <t>osetí povrchu travou</t>
  </si>
  <si>
    <t>460620020</t>
  </si>
  <si>
    <t>oprava asfaltového povrchu - uvedení zpevněných ploch do původního stavu - včetně dodávky příslušného stavebního materiálu</t>
  </si>
  <si>
    <t>460650016</t>
  </si>
  <si>
    <t>podkladová vrstva z betonu nebo hlinobetonu</t>
  </si>
  <si>
    <t>Výchozí revize elektro</t>
  </si>
  <si>
    <t>320410001</t>
  </si>
  <si>
    <t>celková prohlídka el. zařízení a vyhotovení revizní zprávy do objemu 50.000,-Kč montážních prací</t>
  </si>
  <si>
    <t>objem</t>
  </si>
  <si>
    <t>Materiály</t>
  </si>
  <si>
    <t>00001</t>
  </si>
  <si>
    <t>AYKY-J 3x120+70mm2</t>
  </si>
  <si>
    <t>00002</t>
  </si>
  <si>
    <t>1-CSKH-V180 P60-R B2caS1d1a1 - J 3x2,5mm2</t>
  </si>
  <si>
    <t>00003</t>
  </si>
  <si>
    <t>CYKY-J 5x2.5mm2</t>
  </si>
  <si>
    <t>00004</t>
  </si>
  <si>
    <t>CYKY-J 4x50mm2</t>
  </si>
  <si>
    <t>00005</t>
  </si>
  <si>
    <t>CYKY-J 4x95mm2</t>
  </si>
  <si>
    <t>00006</t>
  </si>
  <si>
    <t>chránička R=63mm</t>
  </si>
  <si>
    <t>00007</t>
  </si>
  <si>
    <t>chránička R=80mm</t>
  </si>
  <si>
    <t>00008</t>
  </si>
  <si>
    <t>chránička R=110mm</t>
  </si>
  <si>
    <t>00009</t>
  </si>
  <si>
    <t>drátěný kabelový  žlab 100/50 vč. nosných prvků a příslušenství</t>
  </si>
  <si>
    <t>00010</t>
  </si>
  <si>
    <t>směs betonová tř. B 01 vč. dopravy</t>
  </si>
  <si>
    <t>00011</t>
  </si>
  <si>
    <t>kopaný písek (59m x 0,5m x 0,24m) včetně dopravy</t>
  </si>
  <si>
    <t>00012</t>
  </si>
  <si>
    <t>fólie z polyetylenu šíře 330mm - červená</t>
  </si>
  <si>
    <t>00013</t>
  </si>
  <si>
    <t>kabelové oko pro vodiče Al do 120mm2</t>
  </si>
  <si>
    <t>00014</t>
  </si>
  <si>
    <t>příchytka pro jeden vodič se zachováním funkce při požáru</t>
  </si>
  <si>
    <t>Celkem za materiály:</t>
  </si>
  <si>
    <t>Cena za materiály celkem:</t>
  </si>
  <si>
    <t>Dodávky zařízení (specifikace)</t>
  </si>
  <si>
    <t>vytýčení stávajících inženýrských sítí jejich správci (EG.D, GasNet)</t>
  </si>
  <si>
    <t>drobný instalační materiál (svorky, příchytky, ..., travní osivo)</t>
  </si>
  <si>
    <t>projektová dokumentace skutečného provedení</t>
  </si>
  <si>
    <t>geodetické zaměření kabelového vedení (l=60m, cca 10 lomových bodů)</t>
  </si>
  <si>
    <t>naložení odpadu (17,5t) na nákladní auto</t>
  </si>
  <si>
    <t>odvoz (17,5t) na skládku vzdálenou do 5km</t>
  </si>
  <si>
    <t>složení odpadu (17,5t) na skládce</t>
  </si>
  <si>
    <t>poplatek za uložení odpadu (17,5t) na skládku</t>
  </si>
  <si>
    <t>rozbourání a úprava zděného / drátěného oplocení pro osazení kompaktního pilíře</t>
  </si>
  <si>
    <t>1x jádrové vrtání přes obvodovou stěnu objektu</t>
  </si>
  <si>
    <t>SDK zákryt kabelové trasy (6m) v objektu MŠ Sídlištní4</t>
  </si>
  <si>
    <t>rozvaděč RE1</t>
  </si>
  <si>
    <t>rozvaděč RE2</t>
  </si>
  <si>
    <t>Celkem za dodávky:</t>
  </si>
  <si>
    <t>Cena za dodávky celkem:</t>
  </si>
  <si>
    <t>Práce v HZS</t>
  </si>
  <si>
    <t>vypnutí, zajištění a opětovné zapnutí</t>
  </si>
  <si>
    <t>hod.</t>
  </si>
  <si>
    <t>administrativní úkony a součinnost s provozovatelem DS</t>
  </si>
  <si>
    <t>identifikace zapojení stávajícího napájecího elektrorozvodu MŠ Sídlištní 2</t>
  </si>
  <si>
    <t>demontáž obou stávajících hlavních domovních vedení</t>
  </si>
  <si>
    <t>přepojení navržených napájecích vedení na vnitřní elektrorozvod MŠ Sídlištní 2</t>
  </si>
  <si>
    <t>přepojení navržených napájecích vedení na vnitřní elektrorozvod MŠ Sídlištní 4</t>
  </si>
  <si>
    <t>Celkem za práci v HZS:</t>
  </si>
  <si>
    <t>Cena za práci v HZS celkem:</t>
  </si>
  <si>
    <t>Rekapitulace</t>
  </si>
  <si>
    <t>Kap.</t>
  </si>
  <si>
    <t>Základ DPH</t>
  </si>
  <si>
    <t xml:space="preserve">A.  </t>
  </si>
  <si>
    <t>UPRAVENÉ ROZPOČTOVÉ NÁKLADY</t>
  </si>
  <si>
    <t>C21M - Elektromontáže (MONTÁŽ)</t>
  </si>
  <si>
    <t>Výchozí revize elektro (MONTÁŽ)</t>
  </si>
  <si>
    <t>C46M - Zemní práce (MONTÁŽ)</t>
  </si>
  <si>
    <t>MAT.NOSNÝ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</si>
  <si>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</si>
  <si>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</si>
  <si>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</si>
  <si>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</si>
  <si>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</si>
  <si>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</si>
  <si>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</si>
  <si>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</si>
  <si>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</si>
  <si>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</si>
  <si>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</si>
  <si>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</si>
  <si>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</si>
  <si>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 xml:space="preserve">Náklady celkem [Kč]:    </t>
  </si>
  <si>
    <t>MŠ Sídlištní 4, Hodonín -</t>
  </si>
  <si>
    <t>SOUHRNNÝ ROZPOČET</t>
  </si>
  <si>
    <t>Popis</t>
  </si>
  <si>
    <t>Cena bez DPH</t>
  </si>
  <si>
    <t>Cena vč. 21% DPH</t>
  </si>
  <si>
    <t>Stavebně konstrukční řešení</t>
  </si>
  <si>
    <t>Silnoproudá elektrotechnika</t>
  </si>
  <si>
    <t>Elektronické komunikace</t>
  </si>
  <si>
    <t>Zdravotně technické instalace</t>
  </si>
  <si>
    <t>Chlazení</t>
  </si>
  <si>
    <t>celkem</t>
  </si>
  <si>
    <t>Rekonstrukce elektroinstalace - 2. etapa</t>
  </si>
  <si>
    <t>#RTSROZP#</t>
  </si>
  <si>
    <t>Položkový rozpočet stavby</t>
  </si>
  <si>
    <t>Stavba:</t>
  </si>
  <si>
    <t>MO25/005</t>
  </si>
  <si>
    <t>MŠ Sídlištní 4, Hodonín - rekonstrukce elektroinstalace, 2. etapa</t>
  </si>
  <si>
    <t>Objekt:</t>
  </si>
  <si>
    <t>D.1.2</t>
  </si>
  <si>
    <t>Rozpočet:</t>
  </si>
  <si>
    <t>Objednatel:</t>
  </si>
  <si>
    <t>Město Hodonín</t>
  </si>
  <si>
    <t>IČO:</t>
  </si>
  <si>
    <t>00284891</t>
  </si>
  <si>
    <t>Masarykovo nám. 53/1</t>
  </si>
  <si>
    <t>DIČ:</t>
  </si>
  <si>
    <t>Skupinove_DPH</t>
  </si>
  <si>
    <t>69501</t>
  </si>
  <si>
    <t>Hodonín</t>
  </si>
  <si>
    <t>Projektant:</t>
  </si>
  <si>
    <t>Zhotovitel: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</si>
  <si>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</si>
  <si>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</si>
  <si>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</si>
  <si>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</si>
  <si>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</si>
  <si>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</si>
  <si>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</si>
  <si>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</si>
  <si>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</si>
  <si>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</si>
  <si>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</si>
  <si>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</si>
  <si>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</si>
  <si>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</si>
  <si>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</si>
  <si>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</si>
  <si>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</si>
  <si>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</si>
  <si>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</si>
  <si>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</si>
  <si>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</si>
  <si>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</si>
  <si>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</si>
  <si>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</si>
  <si>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</si>
  <si>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</si>
  <si>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</si>
  <si>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</si>
  <si>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</si>
  <si>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</si>
  <si>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Celkem za stavbu</t>
  </si>
  <si>
    <t>Rekapitulace dílů</t>
  </si>
  <si>
    <t>Typ dílu</t>
  </si>
  <si>
    <t>3</t>
  </si>
  <si>
    <t>Svislé a kompletní konstrukce</t>
  </si>
  <si>
    <t>416</t>
  </si>
  <si>
    <t>Podhledy a mezistropy montované lehké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</si>
  <si>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</si>
  <si>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</si>
  <si>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</si>
  <si>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</si>
  <si>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</si>
  <si>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</si>
  <si>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</si>
  <si>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</si>
  <si>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</si>
  <si>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</si>
  <si>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</si>
  <si>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</si>
  <si>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766</t>
  </si>
  <si>
    <t>Konstrukce truhlářské</t>
  </si>
  <si>
    <t>771</t>
  </si>
  <si>
    <t>Podlahy z dlaždic a obklady</t>
  </si>
  <si>
    <t>776</t>
  </si>
  <si>
    <t>Podlahy a stěny povlakové</t>
  </si>
  <si>
    <t>777</t>
  </si>
  <si>
    <t>Podlahy ze syntetických hmot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</si>
  <si>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</si>
  <si>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</si>
  <si>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</si>
  <si>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</si>
  <si>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</si>
  <si>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</si>
  <si>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</si>
  <si>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</si>
  <si>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</si>
  <si>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</si>
  <si>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</si>
  <si>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</si>
  <si>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</si>
  <si>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</si>
  <si>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</si>
  <si>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</si>
  <si>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</si>
  <si>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</si>
  <si>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</si>
  <si>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</si>
  <si>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</si>
  <si>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</si>
  <si>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</si>
  <si>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</si>
  <si>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</si>
  <si>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</si>
  <si>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</si>
  <si>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</si>
  <si>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</si>
  <si>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</si>
  <si>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</si>
  <si>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</si>
  <si>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</si>
  <si>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</si>
  <si>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</si>
  <si>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</si>
  <si>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</si>
  <si>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</si>
  <si>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</si>
  <si>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</si>
  <si>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</si>
  <si>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317147301R00</t>
  </si>
  <si>
    <t>Překlad nenosný z pórobetonu 100 x 250 x 1200 mm</t>
  </si>
  <si>
    <t>kus</t>
  </si>
  <si>
    <t>RTS 25/ I</t>
  </si>
  <si>
    <t>Práce</t>
  </si>
  <si>
    <t>Důležitá</t>
  </si>
  <si>
    <t>POL1_</t>
  </si>
  <si>
    <t>Dveře do šatny personálu : 1</t>
  </si>
  <si>
    <t>VV</t>
  </si>
  <si>
    <t>342254611R00</t>
  </si>
  <si>
    <t>Příčky z desek pórobetonových tl. 100 mm</t>
  </si>
  <si>
    <t>Dveře do šatny personálu : 1,86*2,93-0,9*2,05</t>
  </si>
  <si>
    <t>342941111R00</t>
  </si>
  <si>
    <t>Připojení příček ke stáv.konstr. kotvou na hmožd.</t>
  </si>
  <si>
    <t>Dveře do šatny personálu : 2,93*2</t>
  </si>
  <si>
    <t>346971162R00</t>
  </si>
  <si>
    <t xml:space="preserve">Dilatace příček od stropu š. do 150 mm, tl.30 mm </t>
  </si>
  <si>
    <t>1,86</t>
  </si>
  <si>
    <t>342264051RT1</t>
  </si>
  <si>
    <t>Podhled sádrokartonový na zavěšenou ocel. konstr. desky standard tl. 12,5 mm, bez izolace</t>
  </si>
  <si>
    <t>Běžná</t>
  </si>
  <si>
    <t>342264051RT3</t>
  </si>
  <si>
    <t>Podhled sádrokartonový na zavěšenou ocel. konstr. desky standard impreg. tl. 12,5 mm, bez izolace</t>
  </si>
  <si>
    <t>416093111R00</t>
  </si>
  <si>
    <t>Čelo podhledu SDK, v.do 200 mm, 1xCD, 1xRB 12,5 mm</t>
  </si>
  <si>
    <t>416093113R00</t>
  </si>
  <si>
    <t>Čelo podhledu SDK, v.do 200 mm, 1xCD,1xRBI 12,5 mm</t>
  </si>
  <si>
    <t>602021142R00</t>
  </si>
  <si>
    <t>Štuk na stěnách vnitřní, ručně</t>
  </si>
  <si>
    <t>Nedokončená</t>
  </si>
  <si>
    <t>Odkaz na mn. položky pořadí 49 : 1114,00000</t>
  </si>
  <si>
    <t>602016193R00</t>
  </si>
  <si>
    <t>Penetrace hloubková stěn</t>
  </si>
  <si>
    <t>Odkaz na mn. položky pořadí 9 : 1114,00000</t>
  </si>
  <si>
    <t>611403380R00</t>
  </si>
  <si>
    <t>Hrubá výplň rýh ve stropech do 3x3 cm maltou z SMS</t>
  </si>
  <si>
    <t>612403382R00</t>
  </si>
  <si>
    <t>Hrubá výplň rýh ve stěnách do 3x7 cm maltou ze SMS</t>
  </si>
  <si>
    <t>612403393R00</t>
  </si>
  <si>
    <t>Hrubá výplň rýh ve stěnách do 15x5 cm maltou z SMS</t>
  </si>
  <si>
    <t>941955002R00</t>
  </si>
  <si>
    <t>Lešení lehké pomocné, výška podlahy do 1,9 m</t>
  </si>
  <si>
    <t>Odkaz na mn. položky pořadí 5 : 205,00000</t>
  </si>
  <si>
    <t>Odkaz na mn. položky pořadí 6 : 35,00000</t>
  </si>
  <si>
    <t>952901111R00</t>
  </si>
  <si>
    <t>Vyčištění budov o výšce podlaží do 4 m</t>
  </si>
  <si>
    <t>Odkaz na mn. položky pořadí 14 : 240,00000</t>
  </si>
  <si>
    <t>784011222RT2</t>
  </si>
  <si>
    <t>Zakrytí podlah zabezpečení před poškozením náslapné vrstvy</t>
  </si>
  <si>
    <t>Odkaz na mn. položky pořadí 15 : 240,00000</t>
  </si>
  <si>
    <t>950001</t>
  </si>
  <si>
    <t>Zřízení prostupu pro FVE včetně ocelové konstrukce</t>
  </si>
  <si>
    <t>soubor</t>
  </si>
  <si>
    <t>Vlastní</t>
  </si>
  <si>
    <t>Indiv</t>
  </si>
  <si>
    <t>900      RT1</t>
  </si>
  <si>
    <t>HZS stěhování interiérového vybavení</t>
  </si>
  <si>
    <t>h</t>
  </si>
  <si>
    <t>Prav.M</t>
  </si>
  <si>
    <t>POL10_</t>
  </si>
  <si>
    <t>2*4*32</t>
  </si>
  <si>
    <t>900      RT2</t>
  </si>
  <si>
    <t>HZS drobné úpravy a demontáže interiérového vybavení</t>
  </si>
  <si>
    <t>965048515R00</t>
  </si>
  <si>
    <t>Odstranění nátěru podlahy broušením</t>
  </si>
  <si>
    <t>Odkaz na mn. položky pořadí 42 : 21,00000</t>
  </si>
  <si>
    <t>965081713RT2</t>
  </si>
  <si>
    <t>Bourání dlažeb keramických tl.10 mm, nad 1 m2 sbíječka, dlaždice keramické</t>
  </si>
  <si>
    <t>968061125R00</t>
  </si>
  <si>
    <t>Vyvěšení dřevěných dveřních křídel pl. do 2 m2</t>
  </si>
  <si>
    <t>974052513R00</t>
  </si>
  <si>
    <t>Frézování drážky do 30x30 mm, strop, beton</t>
  </si>
  <si>
    <t>978059511R00</t>
  </si>
  <si>
    <t>Odsekání vnitřních obkladů stěn do 1 m2</t>
  </si>
  <si>
    <t>999281105R00</t>
  </si>
  <si>
    <t>Přesun hmot pro opravy a údržbu do výšky 6 m</t>
  </si>
  <si>
    <t>t</t>
  </si>
  <si>
    <t>Přesun hmot</t>
  </si>
  <si>
    <t>POL7_</t>
  </si>
  <si>
    <t>712348104RT3</t>
  </si>
  <si>
    <t>Prostup krytinou pro FVE</t>
  </si>
  <si>
    <t>766001</t>
  </si>
  <si>
    <t>D+M Dveří jednokřídlých 800x1970 mm, CPL lamino, výplň DTD do obložkové zárubně</t>
  </si>
  <si>
    <t>711212002RT3</t>
  </si>
  <si>
    <t>Stěrka hydroizolační včetně dodávky</t>
  </si>
  <si>
    <t>Odkaz na mn. položky pořadí 30 : 72,00000</t>
  </si>
  <si>
    <t>771101210RT1</t>
  </si>
  <si>
    <t>Penetrace podkladu pod dlažby penetrační nátěr</t>
  </si>
  <si>
    <t>771575109R00</t>
  </si>
  <si>
    <t>Montáž podlah keram.,hladké, tmel, 30x30 cm</t>
  </si>
  <si>
    <t>Odkaz na mn. položky pořadí 21 : 72,00000</t>
  </si>
  <si>
    <t>597623142R</t>
  </si>
  <si>
    <t>Dodávka dlažby odhad, bude upřesněno dle výběru investora</t>
  </si>
  <si>
    <t>SPCM</t>
  </si>
  <si>
    <t>RTS 24/ II</t>
  </si>
  <si>
    <t>Specifikace</t>
  </si>
  <si>
    <t>POL3_</t>
  </si>
  <si>
    <t>Koeficient Ztratné 10%: 0,1</t>
  </si>
  <si>
    <t xml:space="preserve">Koeficient : </t>
  </si>
  <si>
    <t>998771101R00</t>
  </si>
  <si>
    <t>Přesun hmot pro podlahy z dlaždic, výšky do 6 m</t>
  </si>
  <si>
    <t>776511810R00</t>
  </si>
  <si>
    <t>Odstranění povlakové podlahy z PVC a koberců lepených bez podložky</t>
  </si>
  <si>
    <t>Odkaz na mn. položky pořadí 37 : 24,00000</t>
  </si>
  <si>
    <t>776101101R00</t>
  </si>
  <si>
    <t>Vysávání podlah prům.vysavačem pod povlak.podlahy</t>
  </si>
  <si>
    <t>POL1_0</t>
  </si>
  <si>
    <t>776101115R00</t>
  </si>
  <si>
    <t>Vyrovnání podkladů samonivelační hmotou</t>
  </si>
  <si>
    <t>776101121R00</t>
  </si>
  <si>
    <t>Provedení penetrace podkladu pod povlakové podlahové krytiny a samonivelační hmoty</t>
  </si>
  <si>
    <t>776521100R00</t>
  </si>
  <si>
    <t>Lepení povlakové podlahy z pásů PVC na lepidlo</t>
  </si>
  <si>
    <t>28412231R</t>
  </si>
  <si>
    <t>Dodávka podlahoviny PVC, odhad, dle výběru invetora</t>
  </si>
  <si>
    <t>POL3_0</t>
  </si>
  <si>
    <t>Koeficient : 0,05</t>
  </si>
  <si>
    <t>58554492R</t>
  </si>
  <si>
    <t>Hmota samonivelační podlahová, bal. 25 kg</t>
  </si>
  <si>
    <t>kg</t>
  </si>
  <si>
    <t>Odkaz na mn. položky pořadí 37 : 24,00000*1,5</t>
  </si>
  <si>
    <t>998776101R00</t>
  </si>
  <si>
    <t>Přesun hmot pro podlahy povlakové, výšky do 6 m</t>
  </si>
  <si>
    <t>777101101R00</t>
  </si>
  <si>
    <t>Příprava podkladu - vysávání podlah průmyslovým vysavačem</t>
  </si>
  <si>
    <t>777615223R00</t>
  </si>
  <si>
    <t>Nátěr podlahy omyvatelný</t>
  </si>
  <si>
    <t>998777101R00</t>
  </si>
  <si>
    <t>Přesun hmot pro podlahy syntetické, výšky do 6 m</t>
  </si>
  <si>
    <t>Kalkul</t>
  </si>
  <si>
    <t>781101210RT1</t>
  </si>
  <si>
    <t>Penetrace podkladu pod obklady penetrační nátěr</t>
  </si>
  <si>
    <t>Odkaz na mn. položky pořadí 46 : 108,00000</t>
  </si>
  <si>
    <t>781419706R00</t>
  </si>
  <si>
    <t>Příplatek za spárovací vodotěsnou hmotu - plošně</t>
  </si>
  <si>
    <t>781475116R00</t>
  </si>
  <si>
    <t>Montáž obkladů stěn obkládačkami keramickými, do tmele, do 300 x 300 mm</t>
  </si>
  <si>
    <t>597813600R</t>
  </si>
  <si>
    <t>Dodávka obkladu odhad, dle výběru investora</t>
  </si>
  <si>
    <t>998781101R00</t>
  </si>
  <si>
    <t>Přesun hmot pro obklady keramické, výšky do 6 m</t>
  </si>
  <si>
    <t>784402801R00</t>
  </si>
  <si>
    <t>Odstranění malby oškrábáním v místnosti H do 3,8 m</t>
  </si>
  <si>
    <t>Odkaz na mn. položky pořadí 52 : 114,00000</t>
  </si>
  <si>
    <t>Odkaz na mn. položky pořadí 53 : 773,00000</t>
  </si>
  <si>
    <t>Odkaz na mn. položky pořadí 54 : 227,00000</t>
  </si>
  <si>
    <t>784191101R00</t>
  </si>
  <si>
    <t>Penetrace podkladu univerzální 1x</t>
  </si>
  <si>
    <t>Odkaz na mn. položky pořadí 51 : 267,00000</t>
  </si>
  <si>
    <t>784115712R00</t>
  </si>
  <si>
    <t>Malba sádrokarton, bílá, bez penetrace, 2 x</t>
  </si>
  <si>
    <t>Odkaz na mn. položky pořadí 7 : 13,00000</t>
  </si>
  <si>
    <t>Odkaz na mn. položky pořadí 8 : 14,00000</t>
  </si>
  <si>
    <t>784165432R00</t>
  </si>
  <si>
    <t>Vysoce omyvatelná malba, barevná, bez penet.,2x</t>
  </si>
  <si>
    <t>784195112R00</t>
  </si>
  <si>
    <t>Malba, bílá, bez penetrace, 2 x</t>
  </si>
  <si>
    <t>784195122R00</t>
  </si>
  <si>
    <t>Malba, barva, bez penetrace, 2 x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</si>
  <si>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</si>
  <si>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</si>
  <si>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</si>
  <si>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</si>
  <si>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</si>
  <si>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</si>
  <si>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</si>
  <si>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</si>
  <si>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</si>
  <si>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</si>
  <si>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</si>
  <si>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</si>
  <si>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</si>
  <si>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</si>
  <si>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</si>
  <si>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</si>
  <si>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</si>
  <si>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</si>
  <si>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</si>
  <si>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</si>
  <si>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</si>
  <si>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39-2024</t>
  </si>
  <si>
    <t>MŠ Sídlištní 4, Hodonín - Rekonstrukce elektroinstalace - 2. etapa</t>
  </si>
  <si>
    <t>D.1.4.1 Silnoproudá elektrotechnika</t>
  </si>
  <si>
    <t>210010003</t>
  </si>
  <si>
    <t>trubka ohebná elektroinstalační r=25mm (PO)</t>
  </si>
  <si>
    <t>210010301</t>
  </si>
  <si>
    <t>krabice přístrojová pro osazení pod omítku, bez zapojení</t>
  </si>
  <si>
    <t>210010321</t>
  </si>
  <si>
    <t>krabice odbočná s víčkem a svorkovnicí kruhová pr. 68 mm, vč. zapojení</t>
  </si>
  <si>
    <t>210010322</t>
  </si>
  <si>
    <t>krabice odbočná s víčkem a svorkovnicí kruhová pr. 97 mm, vč. zapojení</t>
  </si>
  <si>
    <t>210010351</t>
  </si>
  <si>
    <t>krabicová rozvodka v těsném provedení, vč. zapojení</t>
  </si>
  <si>
    <t>krabicová rozvodka v protipožárním provedení, vč. zapojení</t>
  </si>
  <si>
    <t>210020304</t>
  </si>
  <si>
    <t>ukončení vodičů na svorkovnici přístroje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</si>
  <si>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</si>
  <si>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</si>
  <si>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</si>
  <si>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</si>
  <si>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210100004</t>
  </si>
  <si>
    <t>ukončení vodičů v rozvaděči vč. zapojení do 25mm2</t>
  </si>
  <si>
    <t>210100007</t>
  </si>
  <si>
    <t>ukončení vodičů v rozvaděči vč. zapojení do 70mm2</t>
  </si>
  <si>
    <t>210110001</t>
  </si>
  <si>
    <t>spínač 1-pólový - řazení 1- provedení obyčejné</t>
  </si>
  <si>
    <t>spínač 1-pólový - řazení č.1 - provedení těsné</t>
  </si>
  <si>
    <t>210110003</t>
  </si>
  <si>
    <t>sériový přepínač - řazení 5 - provedení obyčejné</t>
  </si>
  <si>
    <t>přepínač sériový - řazení 5 - provedení těsné</t>
  </si>
  <si>
    <t>210110004</t>
  </si>
  <si>
    <t>střídavý přepínač - řazení 6 - provedení obyčejné</t>
  </si>
  <si>
    <t>střídavý přepínač - řazení 6 - provedení těsné</t>
  </si>
  <si>
    <t>210110082</t>
  </si>
  <si>
    <t>sporáková přípojka 400V/16A - provedení obyčejné</t>
  </si>
  <si>
    <t>210110501</t>
  </si>
  <si>
    <t>spínač do 500V, 25A, V01, ve skříňce</t>
  </si>
  <si>
    <t>210110505</t>
  </si>
  <si>
    <t>spínač do 500V, 40A, V01, ve skříňce</t>
  </si>
  <si>
    <t>210111011</t>
  </si>
  <si>
    <t>zásuvka 230V/16A, provedení obyčejné</t>
  </si>
  <si>
    <t>210111021</t>
  </si>
  <si>
    <t>zásuvka 230V/16A, provedení těsné</t>
  </si>
  <si>
    <t>210111114</t>
  </si>
  <si>
    <t>zásuvka nástěnná do 500V, 32A, 3P+N+PE</t>
  </si>
  <si>
    <t>210140431</t>
  </si>
  <si>
    <t>ovladač pomocných obvodů 1-tlačítkový, v plastové skříňce</t>
  </si>
  <si>
    <t>210140472</t>
  </si>
  <si>
    <t>montáž pohybového / přítomnostního detektoru</t>
  </si>
  <si>
    <t>210150481</t>
  </si>
  <si>
    <t>multifunkční časové relé pro osazení do instalační krabice</t>
  </si>
  <si>
    <t>210190001</t>
  </si>
  <si>
    <t>montáž oceloplechových rozvodnic do 20kg</t>
  </si>
  <si>
    <t>210190002</t>
  </si>
  <si>
    <t>montáž oceloplechových rozvodnic do 50kg</t>
  </si>
  <si>
    <t>210190003</t>
  </si>
  <si>
    <t>montáž oceloplechových rozvodnic do 100kg</t>
  </si>
  <si>
    <t>210203001</t>
  </si>
  <si>
    <t>montáž svítidla navrhované osvětlovací soustavy</t>
  </si>
  <si>
    <t>210800606</t>
  </si>
  <si>
    <t>CYA 6 mm2 zelenožlutý (TR)</t>
  </si>
  <si>
    <t>210800607</t>
  </si>
  <si>
    <t>CYA 10 mm2 zelenožlutý (TR)</t>
  </si>
  <si>
    <t>210800608</t>
  </si>
  <si>
    <t>CYA 16 mm2 zelenožlutý (TR)</t>
  </si>
  <si>
    <t>210800609</t>
  </si>
  <si>
    <t>CYA 25 mm2 zelenožlutý (TR)</t>
  </si>
  <si>
    <t>210802318</t>
  </si>
  <si>
    <t>CYSY 5Cx1.5 mm2 (TR)</t>
  </si>
  <si>
    <t>210802319</t>
  </si>
  <si>
    <t>CYSY 5Cx4 mm2 (TR)</t>
  </si>
  <si>
    <t>210802320</t>
  </si>
  <si>
    <t>CYSY 5Cx6 mm2 (TR)</t>
  </si>
  <si>
    <t>210802339</t>
  </si>
  <si>
    <t>CYSY 3Cx2.5 mm2 TR</t>
  </si>
  <si>
    <t>210810045</t>
  </si>
  <si>
    <t>CYKY-CYKYm 3Ax1,5 mm2 750V (PU)</t>
  </si>
  <si>
    <t>CYKY-CYKYm 3Cx1,5 mm2 750V (PU)</t>
  </si>
  <si>
    <t>210810046</t>
  </si>
  <si>
    <t>CYKY-CYKYm 3Cx2,5 mm2 750V (PU)</t>
  </si>
  <si>
    <t>210810055</t>
  </si>
  <si>
    <t>CYKY-CYKYm 5Cx1,5 mm2 750V (PU)</t>
  </si>
  <si>
    <t>210810057</t>
  </si>
  <si>
    <t>CYKY-CYKYm 5Cx4 mm2 750V (PU)</t>
  </si>
  <si>
    <t>210810058</t>
  </si>
  <si>
    <t>CYKY-CYKYm 5Cx6 mm2 750V (PU)</t>
  </si>
  <si>
    <t>210810059</t>
  </si>
  <si>
    <t>CYKY-CYKYm 5Cx10 mm2 750V (PU)</t>
  </si>
  <si>
    <t>210810112</t>
  </si>
  <si>
    <t>CYKY-CYKYm 4Bx70 mm2 1kV (PU)</t>
  </si>
  <si>
    <t>210860222</t>
  </si>
  <si>
    <t>JYSTY 4x2x0,8 mm s Al laminovanou folií (PU)</t>
  </si>
  <si>
    <t>211200101</t>
  </si>
  <si>
    <t>montáž nouzového svítidla centrálního bateriového systému</t>
  </si>
  <si>
    <t>215112321</t>
  </si>
  <si>
    <t xml:space="preserve">2- tlačítkový ovladač - provedení obyčejné 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</si>
  <si>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</si>
  <si>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</si>
  <si>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</si>
  <si>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</si>
  <si>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</si>
  <si>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</si>
  <si>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</si>
  <si>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97303-1616</t>
  </si>
  <si>
    <t>vysekání kapsy - zeď cihlová - krabice&lt;100x100x50mm</t>
  </si>
  <si>
    <t>97303-1619</t>
  </si>
  <si>
    <t>vysekání kapsy - zeď cihlová - krabice&lt;150x150x100mm</t>
  </si>
  <si>
    <t>97403-1121</t>
  </si>
  <si>
    <t>vysekání rýh do cihlového zdiva - hl. do 15mm / š. do 30mm</t>
  </si>
  <si>
    <t>97403-1122</t>
  </si>
  <si>
    <t>vysekání rýh do cihlového zdiva - hl. do 30mm / š. do 70mm</t>
  </si>
  <si>
    <t>97403-1134</t>
  </si>
  <si>
    <t>vysekání rýh do cihlového zdiva - hl. do 50mm / š. do 150mm</t>
  </si>
  <si>
    <t>320410003</t>
  </si>
  <si>
    <t>celková prohlídka el. zařízení a vyhotovení revizní zprávy do objemu 500.000,-Kč montážních prací</t>
  </si>
  <si>
    <t>320410004</t>
  </si>
  <si>
    <t>celková prohlídka za každých 250.000,-Kč nad objem 500.000,-Kč montážních prací</t>
  </si>
  <si>
    <t>1-CSKH-V180 P60-R B2caS1d1a1 - J 3x1,5mm2</t>
  </si>
  <si>
    <t>CYKY-O 3x1.5mm2</t>
  </si>
  <si>
    <t>CYKY-J 3x1.5mm2</t>
  </si>
  <si>
    <t>CYKY-J 3x2.5mm2</t>
  </si>
  <si>
    <t>CYKY-J 5x1.5mm2</t>
  </si>
  <si>
    <t>CYKY-J 5x4mm2</t>
  </si>
  <si>
    <t>CYKY-J 5x6mm2</t>
  </si>
  <si>
    <t>CYKY-J 5x10mm2</t>
  </si>
  <si>
    <t>CYKY-J 4x70mm2</t>
  </si>
  <si>
    <t>CYA-J 1x6mm2 zelenožlutý</t>
  </si>
  <si>
    <t>CYA-J 10mm2 zelenožlutý</t>
  </si>
  <si>
    <t>CYA-J 1x16mm2 zelenožlutý</t>
  </si>
  <si>
    <t>CYA-J 1x25mm2 zelenožlutý</t>
  </si>
  <si>
    <t>CYSY 3Cx2.5mm2</t>
  </si>
  <si>
    <t>00015</t>
  </si>
  <si>
    <t>CYSY 5Cx1.5mm2</t>
  </si>
  <si>
    <t>00016</t>
  </si>
  <si>
    <t>CYSY 5Cx2.5mm2</t>
  </si>
  <si>
    <t>00017</t>
  </si>
  <si>
    <t>CYSY 5Cx4mm2</t>
  </si>
  <si>
    <t>00018</t>
  </si>
  <si>
    <t>krabice přístrojová pro osazení pod omítku a následnou montáž vícenásobných rámečků</t>
  </si>
  <si>
    <t>00019</t>
  </si>
  <si>
    <t>krabice přístrojová (hluboká) pro osazení pod omítku a následnou montáž vícenásobných rámečků</t>
  </si>
  <si>
    <t>00020</t>
  </si>
  <si>
    <t>krabice rozvodná pr. 68 mm s víčkem a svorkovnicí, pro osazení pod omítku</t>
  </si>
  <si>
    <t>00021</t>
  </si>
  <si>
    <t>krabice rozvodná pr. 97 mm s víčkem a svorkovnicí, pro osazení pod omítku</t>
  </si>
  <si>
    <t>00022</t>
  </si>
  <si>
    <t>krabice rozvodná v těsném provedení</t>
  </si>
  <si>
    <t>00023</t>
  </si>
  <si>
    <t>krabice rozvodná v protipožárním provedení</t>
  </si>
  <si>
    <t>00024</t>
  </si>
  <si>
    <t>strojek 3559-A01345 spínače č.1</t>
  </si>
  <si>
    <t>00025</t>
  </si>
  <si>
    <t>strojek 3559A-A05345 přepínače č.5</t>
  </si>
  <si>
    <t>00026</t>
  </si>
  <si>
    <t>strojek 3559A-A06345 přepínače č.6</t>
  </si>
  <si>
    <t>00027</t>
  </si>
  <si>
    <t>strojek 3559-A87345 ovladače dvojitého</t>
  </si>
  <si>
    <t>00028</t>
  </si>
  <si>
    <t>kryt kolébky 3558A-A651 B plný</t>
  </si>
  <si>
    <t>00029</t>
  </si>
  <si>
    <t>kryt kolébky 3558A-A652 B dělený</t>
  </si>
  <si>
    <t>00030</t>
  </si>
  <si>
    <t>kryt zaslepovací 3902A-A001 B</t>
  </si>
  <si>
    <t>00031</t>
  </si>
  <si>
    <t>zásuvka jednonásobná 5518A-A2359 B s ochranným kolíkem, s clonkami</t>
  </si>
  <si>
    <t>00032</t>
  </si>
  <si>
    <t>zásuvka jednonásobná 5599A-A02357 B s ochranným kolíkem, s clonkami, s ochranou proti přepětí s optickou signalizací</t>
  </si>
  <si>
    <t>00033</t>
  </si>
  <si>
    <t>strojek 3559A-A06940 B spínače č.1 - IP44</t>
  </si>
  <si>
    <t>00034</t>
  </si>
  <si>
    <t>strojek 3559A-A05940 B přepínače č.5 - IP44</t>
  </si>
  <si>
    <t>00035</t>
  </si>
  <si>
    <t>strojek 3559A-A06940 B přepínače č.6 - IP44</t>
  </si>
  <si>
    <t>00036</t>
  </si>
  <si>
    <t>zásuvka 5519A-02997 B - IP44</t>
  </si>
  <si>
    <t>00037</t>
  </si>
  <si>
    <t>rámeček 3901A-B10 B vodorovný</t>
  </si>
  <si>
    <t>00038</t>
  </si>
  <si>
    <t>rámeček 3901A-B20 B vodorovný</t>
  </si>
  <si>
    <t>00039</t>
  </si>
  <si>
    <t>rámeček 3901A-B30 B vodorovný</t>
  </si>
  <si>
    <t>00040</t>
  </si>
  <si>
    <t>rámeček 3901A-B40 B vodorovný</t>
  </si>
  <si>
    <t>00041</t>
  </si>
  <si>
    <t>rámeček 3901A-B50 B vodorovný</t>
  </si>
  <si>
    <t>00042</t>
  </si>
  <si>
    <t>spínač č.1 class.</t>
  </si>
  <si>
    <t>00043</t>
  </si>
  <si>
    <t>přepínač č.6 class.</t>
  </si>
  <si>
    <t>00044</t>
  </si>
  <si>
    <t>zásuvka 230V/16A class.</t>
  </si>
  <si>
    <t>00045</t>
  </si>
  <si>
    <t>spínač č.1 3553-01929 - IP44</t>
  </si>
  <si>
    <t>00046</t>
  </si>
  <si>
    <t>zásuvka 230V 5518-2929 B - IP44</t>
  </si>
  <si>
    <t>00047</t>
  </si>
  <si>
    <t>trubka ohebná instalační plastová r=25mm</t>
  </si>
  <si>
    <t>00048</t>
  </si>
  <si>
    <t>00049</t>
  </si>
  <si>
    <t>drátěný kabelový žlab 100/60 vč. nosných prvků a příslušenství, provedení se zachováním funkce při požáru</t>
  </si>
  <si>
    <t>00050</t>
  </si>
  <si>
    <t>ovladač pomocných obvodů tlačítkový, hlavice červená - STOP tlačítko, včetně stříšky chránící před neoprávněným vypnutím</t>
  </si>
  <si>
    <t>00051</t>
  </si>
  <si>
    <t>multifunkční relé pro ovládání ventilátorů</t>
  </si>
  <si>
    <t>00052</t>
  </si>
  <si>
    <t>J-Y(St)Y 4x2x0,8 mm</t>
  </si>
  <si>
    <t>00053</t>
  </si>
  <si>
    <t>spínač páčkový třípólový 16A, 400V AC, 3425A-0344 B, vč. instalační krabice na povrch</t>
  </si>
  <si>
    <t>00054</t>
  </si>
  <si>
    <t>vačkový spínač S25 V01 P0 ve skříňce</t>
  </si>
  <si>
    <t>00055</t>
  </si>
  <si>
    <t>vačkový spínač S40 V01 P0 ve skříňce</t>
  </si>
  <si>
    <t>00056</t>
  </si>
  <si>
    <t>00057</t>
  </si>
  <si>
    <t>zásuvka 400V/32A/5p - IP44</t>
  </si>
  <si>
    <t>instalační materiál (sádra, hmoždinky, vruty, příchytky, svorky, ...)</t>
  </si>
  <si>
    <t>soubor pohybových / přítomnostních detektorů dle Knihy detektorů, která je nedílnou součástí PD, včetně programování detektorů a zaškolení obsluhy</t>
  </si>
  <si>
    <t>soubor nouzových svítidel dle Knihy nouzových svítidel, která je nedílnou součástí PD, včetně programování centrálního bateriového systému a zaškolení obdluhy</t>
  </si>
  <si>
    <t>soubor svítidel osvětlovací soustavy dle Knihy svítidel, která je nedílnou součástí PD</t>
  </si>
  <si>
    <t>hlavní rozvaděč RH - viz specifikaci na výkrese č. D.1.4.1.7</t>
  </si>
  <si>
    <t>podružný rozvaděč RK - viz specifikaci na výkrese č. D.1.4.1.8</t>
  </si>
  <si>
    <t>podružný rozvaděč RP3 s požární odolností 30 minut - viz specifikaci na výkrese č. D.1.4.1.9</t>
  </si>
  <si>
    <t>podružný rozvaděč RP4 - viz specifikaci na výkrese č. D.1.4.1.10</t>
  </si>
  <si>
    <t>podružný rozvaděč RS - viz specifikaci na výkrese č. D.1.4.1.11</t>
  </si>
  <si>
    <t>provedení prostupu s požární odolností 45 minut - ucpávka pro svazek &gt; 10 vodičů, všetně dodávky a montáže revizního otvoru do SDK podhledu</t>
  </si>
  <si>
    <t>vypnutí vedení, zajištění a opětovné zapnutí</t>
  </si>
  <si>
    <t>zjištění totožnosti el. obvodů stávajícího elektrorozvodu</t>
  </si>
  <si>
    <t>demontáž stávající elektroinstalace v prostorách řešených v rámci 2. etapy</t>
  </si>
  <si>
    <t>koordinace při vymístění elektroměrového rozvaděče</t>
  </si>
  <si>
    <t>doprogramování rozvadšče CBS v návaznosti na již provedenou 1. etapu NO</t>
  </si>
  <si>
    <t>provedení nového dispozičního uspořádání elektrorozvodny</t>
  </si>
  <si>
    <t>koordinace při realizaci klimatizace</t>
  </si>
  <si>
    <t>elektromontážní práce v dřevěném přístřešku (prostup ze zemní rýhy, instalace na hořlavém podkladu, ...)</t>
  </si>
  <si>
    <t xml:space="preserve">frézování otvorů pro svítidla v SDK zákrytu ve varně </t>
  </si>
  <si>
    <t>provedení ochranného pospojování ve varně</t>
  </si>
  <si>
    <t>provedení ochranného pospojování ve výměníkové stanici</t>
  </si>
  <si>
    <t>zapojení stávajícího vzt. zařízení na sociálních zařízeních do navrženého elektrorzvodu</t>
  </si>
  <si>
    <t>C21M - Elektromontáže (MAT.NOSNÝ)</t>
  </si>
  <si>
    <t>C801-3 - Stavební práce - výseky, kapsy, rýhy (MONTÁŽ)</t>
  </si>
  <si>
    <t xml:space="preserve">Náklady celkem [Kč]:   </t>
  </si>
  <si>
    <t>Uvedené veny jsou bez DPH!</t>
  </si>
  <si>
    <t>KRYCÍ LIST ROZPOČTU</t>
  </si>
  <si>
    <t>MŠ Sídlištní 4, Hodonín – rekonstrukce elektroinstalace, 2. etapa</t>
  </si>
  <si>
    <t>Materiál</t>
  </si>
  <si>
    <t>Celková cena</t>
  </si>
  <si>
    <t>Strukturovaná kabeláž</t>
  </si>
  <si>
    <t>Materiál celkem</t>
  </si>
  <si>
    <t>Montáž celkem</t>
  </si>
  <si>
    <t>Celková cena (bez DPH)</t>
  </si>
  <si>
    <t>Video dohledový systém</t>
  </si>
  <si>
    <t>Poplachový, zabezpečovací a tísňový systém</t>
  </si>
  <si>
    <t>Elektronická kontrola vstupu</t>
  </si>
  <si>
    <t>Domovní videotelefon</t>
  </si>
  <si>
    <t>Jednotný čas</t>
  </si>
  <si>
    <t>Multimedia</t>
  </si>
  <si>
    <t>Aktivní prvky PC sítě</t>
  </si>
  <si>
    <t>Hrubé rozvody</t>
  </si>
  <si>
    <t>CELKEM ZA SLABOPROUDÉ ROZVODY</t>
  </si>
  <si>
    <t>Soupis prací, dodávek a služeb</t>
  </si>
  <si>
    <t>Pol.</t>
  </si>
  <si>
    <t>Počet</t>
  </si>
  <si>
    <t>Jednotka</t>
  </si>
  <si>
    <t>Materiál / ks</t>
  </si>
  <si>
    <t>Montáž / ks</t>
  </si>
  <si>
    <t>Montáž-celkem</t>
  </si>
  <si>
    <t>Trasy</t>
  </si>
  <si>
    <t>Trubka PVC 16mm pod omítku</t>
  </si>
  <si>
    <t>45*10</t>
  </si>
  <si>
    <t>Trubka PVC 23mm pod omítku</t>
  </si>
  <si>
    <t>38*10</t>
  </si>
  <si>
    <t>Trubka PVC 29mm pod omítku</t>
  </si>
  <si>
    <t>35*10</t>
  </si>
  <si>
    <t>Trubka PVC 36mm pod omítku</t>
  </si>
  <si>
    <t>29*10</t>
  </si>
  <si>
    <t>Trubka KOPOFLEX50 do zemního výkopu</t>
  </si>
  <si>
    <t>Kabelový žlab - lšita vkládací 40x20</t>
  </si>
  <si>
    <t>8*10</t>
  </si>
  <si>
    <t>Kabelový žlab - lšita vkládací 20x20</t>
  </si>
  <si>
    <t>6*10</t>
  </si>
  <si>
    <t>Kabelový žlab drátěný, 100/50, kompletní (vč. výložníků, nosných tyčí a příslušenství)</t>
  </si>
  <si>
    <t>4*25</t>
  </si>
  <si>
    <t>Kabelový žlab drátěný, 50/50, kompletní (vč. výložníků, nosných tyčí a příslušenství)</t>
  </si>
  <si>
    <t>4*30 + 20</t>
  </si>
  <si>
    <t>Krabice KU 68, p.o.</t>
  </si>
  <si>
    <t>78*1</t>
  </si>
  <si>
    <t>Krabice KO 97 p.o.</t>
  </si>
  <si>
    <t>54*1</t>
  </si>
  <si>
    <t>Krabice KO 125 p.o.</t>
  </si>
  <si>
    <t>24*1</t>
  </si>
  <si>
    <t>Průraz zdivem, síla zdi do 300mm, otvor do 50x50mm, včetně odvozu a likvidace suti</t>
  </si>
  <si>
    <t>32*1</t>
  </si>
  <si>
    <t>Průraz zdivem, síla zdi do 600mm, otvor do 50x50mm, včetně odvozu a likvidace suti</t>
  </si>
  <si>
    <t>12*1</t>
  </si>
  <si>
    <t>Požární ucpávky prostupů kabeláže</t>
  </si>
  <si>
    <t>14*1</t>
  </si>
  <si>
    <t>Frézování drážky pro uložení kabeláže, hloubka 50mm šířka 50mm, včetně odvozu a likvidace suti</t>
  </si>
  <si>
    <t>42*10</t>
  </si>
  <si>
    <t>Venkovní trasa: Výkop šíře300mm, hloubky 800mm, podkladová vrstva, pískové lože, žpětný zához rýhy, provizorní úprava terénu, práce spojené s překopem stávajícího chodníku (frézování povrchu/rozebrání části povrchu v řešené trase, zpětné zapravení)</t>
  </si>
  <si>
    <t>25*1</t>
  </si>
  <si>
    <t>Drobný instalační materiál</t>
  </si>
  <si>
    <t>kpl</t>
  </si>
  <si>
    <t>10*1</t>
  </si>
  <si>
    <t>Pomocné montážní práce: zednické výpomoci, bourací práce, koordinační práce</t>
  </si>
  <si>
    <t>hod</t>
  </si>
  <si>
    <t>80*1</t>
  </si>
  <si>
    <t>CELKEM</t>
  </si>
  <si>
    <t>Konečná cena (bez DPH)</t>
  </si>
  <si>
    <t>Zařízení</t>
  </si>
  <si>
    <r>
      <rPr>
        <b/>
        <sz val="10"/>
        <rFont val="Arial"/>
        <family val="2"/>
        <charset val="238"/>
      </rPr>
      <t>Telefonní IP ústředna stávající:</t>
    </r>
    <r>
      <rPr>
        <sz val="10"/>
        <rFont val="Arial"/>
        <family val="2"/>
        <charset val="238"/>
      </rPr>
      <t xml:space="preserve"> rekonfigurace sgávající ústředny pro doplnění 2x IP telefonu</t>
    </r>
  </si>
  <si>
    <t>1*1</t>
  </si>
  <si>
    <r>
      <t xml:space="preserve">Účastnický telefon: </t>
    </r>
    <r>
      <rPr>
        <sz val="10"/>
        <rFont val="Arial"/>
        <family val="2"/>
        <charset val="238"/>
      </rPr>
      <t>Základní IP telefon, grafický displej, 1 SIP účet, HD Voice, podpora PoE napájení</t>
    </r>
  </si>
  <si>
    <t>2*1</t>
  </si>
  <si>
    <r>
      <rPr>
        <b/>
        <sz val="10"/>
        <rFont val="Arial"/>
        <family val="2"/>
        <charset val="238"/>
      </rPr>
      <t xml:space="preserve">Aktivní prvek - SWITCH: </t>
    </r>
    <r>
      <rPr>
        <sz val="10"/>
        <rFont val="Arial"/>
        <family val="2"/>
        <charset val="238"/>
      </rPr>
      <t>52 Port Smart Managed PoE Switch, 48x Gigabit PoE and 4x 10G SFP+, hybird mode</t>
    </r>
  </si>
  <si>
    <t>Aktivní prvek - WiFi router, vnitřní, controlérem řiditelný: 2,4 / 5 GHz, napájení PoE</t>
  </si>
  <si>
    <t>4*1</t>
  </si>
  <si>
    <t>Aktivní prvek - WiFi router, venkovní, controlérem řiditelný: 2,4 / 5 GHz, napájení PoE</t>
  </si>
  <si>
    <t>Ostatní</t>
  </si>
  <si>
    <t>Uvedení zařízení do provozu a připojení, programování a konfigurace</t>
  </si>
  <si>
    <t>Výchozí revize</t>
  </si>
  <si>
    <t>Krabice KU68 pod omítku</t>
  </si>
  <si>
    <t>1*2</t>
  </si>
  <si>
    <t>Kabelová chránička, korugovaná, vnitřní průměr d=50mm (propojení přípravy pro interaktivní tabuli)</t>
  </si>
  <si>
    <t>1*20</t>
  </si>
  <si>
    <t>Drobný instalační materiál (konektory, hmoždinky, stahovací pásky apod.)</t>
  </si>
  <si>
    <t>Pomocné práce: montážní výpomoci, přesun materiálu, koordinační práce</t>
  </si>
  <si>
    <t xml:space="preserve">Zařízení </t>
  </si>
  <si>
    <r>
      <rPr>
        <b/>
        <sz val="10"/>
        <rFont val="Arial CE"/>
        <charset val="238"/>
      </rPr>
      <t xml:space="preserve">Aktivní prvek - SWITCH: </t>
    </r>
    <r>
      <rPr>
        <sz val="11"/>
        <color theme="1"/>
        <rFont val="Aptos Narrow"/>
        <family val="2"/>
        <charset val="238"/>
        <scheme val="minor"/>
      </rPr>
      <t xml:space="preserve">24 x 10/100/1000 PoE+ porty (370 W), 4x 1G SFP port, L3 managed, max. přenosová rychlost 56 Gbps,  podporované PoE standardy 802.3af, 802.3at, </t>
    </r>
  </si>
  <si>
    <r>
      <rPr>
        <b/>
        <sz val="10"/>
        <rFont val="Arial CE"/>
        <charset val="238"/>
      </rPr>
      <t xml:space="preserve">Koncové podružné hodiny: </t>
    </r>
    <r>
      <rPr>
        <sz val="11"/>
        <color theme="1"/>
        <rFont val="Aptos Narrow"/>
        <family val="2"/>
        <charset val="238"/>
        <scheme val="minor"/>
      </rPr>
      <t>digitální, HH:MM, výška číslic 57mm, červená barva, jednostranné pro montáž na stěnu, Ethernet verze, synchronizace protokolem NTP, napájení PoE (IEEE 802.3af-Class 3)</t>
    </r>
  </si>
  <si>
    <t>Konzole pro montáž hodin na stěnu</t>
  </si>
  <si>
    <t>Kabel FTP Cat.5e, LS0H</t>
  </si>
  <si>
    <t>4*50</t>
  </si>
  <si>
    <t>Uvedení do trv. provozu (oživení, nastavení, odzkoušení)</t>
  </si>
  <si>
    <t>Seznámení s obsluhou</t>
  </si>
  <si>
    <r>
      <rPr>
        <b/>
        <sz val="10"/>
        <rFont val="Arial CE"/>
        <charset val="238"/>
      </rPr>
      <t>Dveřní interkom - stávající:</t>
    </r>
    <r>
      <rPr>
        <sz val="11"/>
        <color theme="1"/>
        <rFont val="Aptos Narrow"/>
        <family val="2"/>
        <charset val="238"/>
        <scheme val="minor"/>
      </rPr>
      <t xml:space="preserve"> odborné odpojení, demontáž, zpětná montáž po provedení stavebních prací, zpětné připojení, proměření, uvedení do provozu</t>
    </r>
  </si>
  <si>
    <t>Dveřní interkom - řídící modul s kamerou a 1-tlač., IP verze</t>
  </si>
  <si>
    <t>3*1</t>
  </si>
  <si>
    <t>Modul 6 tlačítek pro volání</t>
  </si>
  <si>
    <t>Zápustná instalační krabice s rámečkem pro 2 moduly</t>
  </si>
  <si>
    <t>2*1"  pro instalaci u vstupních dveří do objektu"</t>
  </si>
  <si>
    <t>Povrchová instalační krabice s rámečkem pro 2 moduly</t>
  </si>
  <si>
    <t>1*1" pro instalaci u venkovních vstupních branek"</t>
  </si>
  <si>
    <t>Krycí stříška proti dešti a slunci pro 2-modulový interkom</t>
  </si>
  <si>
    <r>
      <rPr>
        <b/>
        <sz val="10"/>
        <rFont val="Arial CE"/>
        <charset val="238"/>
      </rPr>
      <t xml:space="preserve">Systémový SWITCH: </t>
    </r>
    <r>
      <rPr>
        <sz val="10"/>
        <rFont val="Arial CE"/>
        <family val="2"/>
        <charset val="238"/>
      </rPr>
      <t>7x 10/100Mbps PoE+ (30W) + 1x 10/100Mbps Hi-PoE (60W) portů, 2x uplink port 10/100/1000Mbps, dva pracovní režimy: Standard 100Mbps na 100m a Extended mode 10Mbps až na 250m, Max. celkový výkon PoE 110W, Přepínací kapacita switche 5,6Gbps, přepěťová ochrana do 4KV, pracovní teplota: 0 - 40C°, napájení: 230Vac.</t>
    </r>
  </si>
  <si>
    <r>
      <rPr>
        <b/>
        <sz val="10"/>
        <rFont val="Arial CE"/>
        <charset val="238"/>
      </rPr>
      <t>Účastnický IP videotelefon:</t>
    </r>
    <r>
      <rPr>
        <sz val="11"/>
        <color theme="1"/>
        <rFont val="Aptos Narrow"/>
        <family val="2"/>
        <charset val="238"/>
        <scheme val="minor"/>
      </rPr>
      <t xml:space="preserve"> dotykový monitor 7", rozlišení 1024 x 600 dpi; rozhraní LAN a WiFi; podpora standardního SIP protokolu; slot na SD kartu (max. 32GB); umožňuje sdílení video hovoru s mobilní aplikací,  napájení 12Vdc /1A nebo PoE (IEEE802.3af)</t>
    </r>
  </si>
  <si>
    <t>Stojánek pro vnitřní monitory, materiál hliník</t>
  </si>
  <si>
    <t>Napájecí zdroj 12 VDC / 2A, pro napájení dveřních zámků</t>
  </si>
  <si>
    <t>Kabel FTP Cat.5e</t>
  </si>
  <si>
    <t>2*80 + 4*60</t>
  </si>
  <si>
    <t>Kabel FTP Cat.5e, provedení do země</t>
  </si>
  <si>
    <t>1*80</t>
  </si>
  <si>
    <t>Kabel CYSY 2x1,5</t>
  </si>
  <si>
    <t>2*80</t>
  </si>
  <si>
    <t>Kabel CYKY-O 2x1,5, pro zemní vedení posilujícího napájení</t>
  </si>
  <si>
    <r>
      <rPr>
        <b/>
        <sz val="10"/>
        <rFont val="Arial CE"/>
        <charset val="238"/>
      </rPr>
      <t>Čtečka karet - stávající:</t>
    </r>
    <r>
      <rPr>
        <sz val="11"/>
        <color theme="1"/>
        <rFont val="Aptos Narrow"/>
        <family val="2"/>
        <charset val="238"/>
        <scheme val="minor"/>
      </rPr>
      <t xml:space="preserve"> odborné odpojení, demontáž, zpětná montáž po provedení stavebních prací, zpětné připojení, proměření, uvedení do provozu</t>
    </r>
  </si>
  <si>
    <t>Čtečka ID karet: multiformátová čtečka karet - podporované formáty:	 13.56 MHz - Seos, iCLASS SE, iCLASS SR, iCLASS; (MIFARE Classic, MIFARE DESFire EV1/EV2 i UID/CSN); 125kHz - HID Prox, Indala, AWID, EM; NFC; Bluetooth. Komunikační rozhraní  Wiegand; OSDP (v1/v2) (RS-485)</t>
  </si>
  <si>
    <t>Řídící a kontrolní jednotka pro 2 dveře + SW: síťová komunikace přes TCP/IP a RS485
Připojení max. 4 čteček Wiegand(W26/W34) nebo 4 čteček RS485
4x Alarmový vstup + 2x Dveřní kontakt + 1x Tamper
2x dveřní relé + 2x Alarm.relé
max 100.000 uživatelů (karet) s možností rozšíření na 200.000
max.300.000 událostí v paměti s možností rozšíření na 600.000
vestavěné hodiny
3x LED indikace (napájení + komunikace + provoz)</t>
  </si>
  <si>
    <t>Mikroprocesorem řízený stabil. zálohovaný zdroj 13.8V / 3A v boxu, EI. transformátorem a místem pro 17 Ah akumulátor. Elektronická ochrana před zkratem: a přetížením, přepěťová ochrana, ochrana proti hlubokému vybití aku. Vč. Akumulátoru</t>
  </si>
  <si>
    <t>Software pro přístupový systém - stávající: úprava a rekonfigurace SW, integrace doplněných zařízení</t>
  </si>
  <si>
    <t>Ovládací odblokovací tlačítko</t>
  </si>
  <si>
    <t>1*1" oblokovací tlačítko pro rodiče pro odblokování dveří v šatně"</t>
  </si>
  <si>
    <t>Elektromotorický zámek, včetně napájecího zdroje a výměny vodící lišty a veškerého příslušenství</t>
  </si>
  <si>
    <t>2*1" elektromechanický zámek na vstupní dveře do objektu</t>
  </si>
  <si>
    <t>Elektromagnetický dveřní otvírač, nízkoodběrový</t>
  </si>
  <si>
    <t>2*1"  dveřní otvírač pro vstupní branku na dvůr školky a do dveří v šatně</t>
  </si>
  <si>
    <t>Zámečnická úprava stávajících dveří/branek: zámečnické práce související s úpravou stávjaících dvdří a vstupních branek za účelem doplnění elektromagnetického otvírače/ elektromotorického zámku</t>
  </si>
  <si>
    <t>ID medium - čip/karta</t>
  </si>
  <si>
    <t>20*1" přesný počet bude upřesněn podle reálné potřeby dle specifikace investora"</t>
  </si>
  <si>
    <t>3*60 + 3*15</t>
  </si>
  <si>
    <t>1*115+15</t>
  </si>
  <si>
    <t>(3*60 + 3*15) + (1*60 + 1*10)</t>
  </si>
  <si>
    <t>1*120</t>
  </si>
  <si>
    <r>
      <t xml:space="preserve">Ústředna EZS: sběrnicová - stávající: </t>
    </r>
    <r>
      <rPr>
        <sz val="11"/>
        <color theme="1"/>
        <rFont val="Aptos Narrow"/>
        <family val="2"/>
        <charset val="238"/>
        <scheme val="minor"/>
      </rPr>
      <t>úprava a rekonfigurace zařízení, integrace nově instalovaných detektorů, oživení, uvedení do provozu</t>
    </r>
  </si>
  <si>
    <t>Modul poilovacío zdroje 12VDC pro posílení sběrnice</t>
  </si>
  <si>
    <t>Akumulátor  12 V / 17 Ah</t>
  </si>
  <si>
    <t>PIR detektor pohybu: 12x12 m</t>
  </si>
  <si>
    <t>26*1</t>
  </si>
  <si>
    <t>Hlásič požáru opticko-kořový</t>
  </si>
  <si>
    <t>15*1</t>
  </si>
  <si>
    <t>Sběrnicový modul, 8 smyček</t>
  </si>
  <si>
    <t>6*1</t>
  </si>
  <si>
    <t>Sběrnicový výstupní modul silový</t>
  </si>
  <si>
    <t>Sběrnicový výstupní - 8 signálových výstupů</t>
  </si>
  <si>
    <t>Montážní krabice pro sběrnicový modul</t>
  </si>
  <si>
    <t>8*1</t>
  </si>
  <si>
    <t>Klávesnice LCD</t>
  </si>
  <si>
    <t>Poplachová siréna</t>
  </si>
  <si>
    <t>Adresovatelný rozbočovač sběrnice</t>
  </si>
  <si>
    <t>Víceúčelová montážní krabice</t>
  </si>
  <si>
    <t>26+15</t>
  </si>
  <si>
    <t>(26+15)*30 + 200</t>
  </si>
  <si>
    <t>1*200</t>
  </si>
  <si>
    <t>Kabel CYKY 3Cx2,5 pro přívod napájení posilovacího zdroje</t>
  </si>
  <si>
    <t>30*1</t>
  </si>
  <si>
    <t xml:space="preserve">Oživení, odzkoušení, nastavení zařízení </t>
  </si>
  <si>
    <t xml:space="preserve">Uvedení do trv. provozu </t>
  </si>
  <si>
    <r>
      <rPr>
        <b/>
        <sz val="10"/>
        <rFont val="Tahoma"/>
        <family val="2"/>
        <charset val="238"/>
      </rPr>
      <t xml:space="preserve">Síťové záznamové zařízení - stávající: </t>
    </r>
    <r>
      <rPr>
        <sz val="10"/>
        <rFont val="Tahoma"/>
        <family val="2"/>
        <charset val="238"/>
      </rPr>
      <t>úprava a rekonfigurace zařízení, integrace nově instalovaných kamer, oživení, uvedení do provozu</t>
    </r>
  </si>
  <si>
    <t>1*1" Kapacita NVR je navržena i s ohledema na rozšíření kamerového systému v další etapě rekonstrukce, kapacitu NVR je nutné dodržet"</t>
  </si>
  <si>
    <r>
      <t xml:space="preserve">IP kamera: </t>
    </r>
    <r>
      <rPr>
        <sz val="10"/>
        <rFont val="Tahoma"/>
        <family val="2"/>
        <charset val="238"/>
      </rPr>
      <t>4 MPix, 1/3" progressive scan CMOS s maximálním rozlišením 2560× 1444, objektiv se záběrem 98° - 28°, světelná citlivost 0.01 lux, 3-axiální nastavení, komprese: H.265+, H.265, H.264+, H.264, MJPEG, WDR 120dB, kamera podporuje funkce 3D DNR, BLC a digitální WDR, krytí IP67, mikro SD až 128 GB, antivandal IK10, napájení 12VDC nebo PoE</t>
    </r>
  </si>
  <si>
    <t>13*1</t>
  </si>
  <si>
    <t>Kryt pro skrytou montáž kabelů kamery, rozměry: Φ135mm</t>
  </si>
  <si>
    <t>Montážní patice pro osazní kamer na teď/ na roh</t>
  </si>
  <si>
    <t>HDD bez šuplíku, 4000GB, vhodný pro NVR, pro provoz 24/7, rozhraní SATA III</t>
  </si>
  <si>
    <t>4*1" doplnění do stávajícího NVR</t>
  </si>
  <si>
    <t>Aktivní prvek - SWITCH: 52 Port Smart Managed PoE Switch, 48x Gigabit PoE and 4x 10G SFP+, hybird mode</t>
  </si>
  <si>
    <t>Konektor RJ45, Cat.6A, STP</t>
  </si>
  <si>
    <t>13*2" konektor pro přímé zakončení datového kabelu u kamer a na straně NVR"</t>
  </si>
  <si>
    <t>Kabel FTP 4p., Cat.6A, LS0H</t>
  </si>
  <si>
    <t>13*50</t>
  </si>
  <si>
    <t xml:space="preserve">Měření a kontrola met.vedení </t>
  </si>
  <si>
    <t>RACK 19" stávající: práce spojené s úpravou a reorganizací stávající kabeláže pro doplnění PATCH panelů a zakončení nově řešených rozvodů.</t>
  </si>
  <si>
    <t>Patch panel 24xRJ45 Cat.6A, FTP, osazený včetně KeyStone</t>
  </si>
  <si>
    <t>Vyvazovací panel 1U</t>
  </si>
  <si>
    <t>Patch kabel Cat.6A, FTP, 2m</t>
  </si>
  <si>
    <t>4*1" konektor pro přímé zakončení datového kabelu u WiFi"</t>
  </si>
  <si>
    <t>Datová zásuvka 2xRJ45 Cat.6A, STP - do stěny (komplet - krabička, keystone, rámeček, maska)</t>
  </si>
  <si>
    <t>Kabel STP 4p., Cat.6A, LS0H</t>
  </si>
  <si>
    <t>(13*2+4)*40 + 5x80</t>
  </si>
  <si>
    <t>Měření a kontrola met. vedení včetně protokolu</t>
  </si>
  <si>
    <t>Uvedení zařízení do provozu a připojení</t>
  </si>
  <si>
    <t>302</t>
  </si>
  <si>
    <t>MŠ Sídlištní 4, Hodonín – rekonstrukce elektroinstalace – 2. etapa</t>
  </si>
  <si>
    <t>D1.4.3</t>
  </si>
  <si>
    <t>Zdravně technické instalace</t>
  </si>
  <si>
    <t>1.00</t>
  </si>
  <si>
    <t>Soupis prací a dodávek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</si>
  <si>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</si>
  <si>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</si>
  <si>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</si>
  <si>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</si>
  <si>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</si>
  <si>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</si>
  <si>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</si>
  <si>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</si>
  <si>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735</t>
  </si>
  <si>
    <t>Otopná tělesa</t>
  </si>
  <si>
    <t>767</t>
  </si>
  <si>
    <t>Konstrukce zámečnické</t>
  </si>
  <si>
    <t>346244361RT2</t>
  </si>
  <si>
    <t>18*0,1*0,1*2</t>
  </si>
  <si>
    <t>8,3*0,27</t>
  </si>
  <si>
    <t>16,1*0,3+7,3*0,35</t>
  </si>
  <si>
    <t>971033131R00</t>
  </si>
  <si>
    <t>974031132R00</t>
  </si>
  <si>
    <t>Včetně pomocného lešení o výšce podlahy do 1900 mm a pro zatížení do 1,5 kPa  (150 kg/m2).</t>
  </si>
  <si>
    <t>POP</t>
  </si>
  <si>
    <t>5,3+3</t>
  </si>
  <si>
    <t>974031133R00</t>
  </si>
  <si>
    <t>2,4+2,5+6,7+2+2,5</t>
  </si>
  <si>
    <t>974031134R00</t>
  </si>
  <si>
    <t>4,5+2,8</t>
  </si>
  <si>
    <t>POL7_1</t>
  </si>
  <si>
    <t xml:space="preserve">Hmotnosti z položek s pořadovými čísly: : </t>
  </si>
  <si>
    <t xml:space="preserve">1,3,4,5, : </t>
  </si>
  <si>
    <t>Součet: : 1,25929</t>
  </si>
  <si>
    <t>999281196R00</t>
  </si>
  <si>
    <t>721110915R00</t>
  </si>
  <si>
    <t>721140912R00</t>
  </si>
  <si>
    <t>POL1_7</t>
  </si>
  <si>
    <t>721176102R00</t>
  </si>
  <si>
    <t>Potrubí včetně tvarovek. Bez zednických výpomocí.</t>
  </si>
  <si>
    <t>0,4+0,4</t>
  </si>
  <si>
    <t>721176103R00</t>
  </si>
  <si>
    <t>0,3+0,3+0,6+0,5+0,4+0,4+0,5</t>
  </si>
  <si>
    <t>721223423RT2</t>
  </si>
  <si>
    <t>998721101R00</t>
  </si>
  <si>
    <t>POL7_7</t>
  </si>
  <si>
    <t xml:space="preserve">8,10,11,12, : </t>
  </si>
  <si>
    <t>Součet: : 0,01077</t>
  </si>
  <si>
    <t>998721194R00</t>
  </si>
  <si>
    <t>998721199R00</t>
  </si>
  <si>
    <t>722172913R00</t>
  </si>
  <si>
    <t>722172914R00</t>
  </si>
  <si>
    <t>722170914R00</t>
  </si>
  <si>
    <t>722172411R00</t>
  </si>
  <si>
    <t>Potrubí včetně tvarovek a zednických výpomocí.</t>
  </si>
  <si>
    <t>Včetně pomocného lešení o výšce podlahy do 1900 mm a pro zatížení do 1,5 kPa.</t>
  </si>
  <si>
    <t>Odkaz na mn. položky pořadí 23 : 26,70000</t>
  </si>
  <si>
    <t>Odkaz na mn. položky pořadí 26 : 12,50000</t>
  </si>
  <si>
    <t>Odkaz na mn. položky pořadí 27 : 59,70000</t>
  </si>
  <si>
    <t>722172412R00</t>
  </si>
  <si>
    <t>Odkaz na mn. položky pořadí 24 : 10,30000</t>
  </si>
  <si>
    <t>Odkaz na mn. položky pořadí 28 : 11,30000</t>
  </si>
  <si>
    <t>722172413R00</t>
  </si>
  <si>
    <t>Odkaz na mn. položky pořadí 25 : 28,40000</t>
  </si>
  <si>
    <t>Odkaz na mn. položky pořadí 29 : 13,70000</t>
  </si>
  <si>
    <t>722172415R00</t>
  </si>
  <si>
    <t>Odkaz na mn. položky pořadí 30 : 6,00000</t>
  </si>
  <si>
    <t>722181211RT7</t>
  </si>
  <si>
    <t>V položce je kalkulována dodávka izolační trubice, spon a lepicí pásky.</t>
  </si>
  <si>
    <t>3,4+2,1+2,8+1,3+8,9+1,9+1+5,3</t>
  </si>
  <si>
    <t>722181211RT8</t>
  </si>
  <si>
    <t>722181211RU1</t>
  </si>
  <si>
    <t>7,3+2,8+7,6+10,7</t>
  </si>
  <si>
    <t>722181213RT7</t>
  </si>
  <si>
    <t>722181214RT7</t>
  </si>
  <si>
    <t>12,5+8,5+2,1+2,8+2,8+2,8+2,8+1,3+1,9+5,2+1+5,3+10,7</t>
  </si>
  <si>
    <t>722181214RT8</t>
  </si>
  <si>
    <t>10,3+1</t>
  </si>
  <si>
    <t>722181214RU1</t>
  </si>
  <si>
    <t>10,7+3,0</t>
  </si>
  <si>
    <t>722181214RW6</t>
  </si>
  <si>
    <t>3+3</t>
  </si>
  <si>
    <t>722220112R00</t>
  </si>
  <si>
    <t>Včetněi vyvedení a upevnění výpustek.</t>
  </si>
  <si>
    <t>722220121R00</t>
  </si>
  <si>
    <t>pár</t>
  </si>
  <si>
    <t>722224111R00</t>
  </si>
  <si>
    <t>722220861R00</t>
  </si>
  <si>
    <t>722220991R00</t>
  </si>
  <si>
    <t>722235111R00</t>
  </si>
  <si>
    <t>722235113R00</t>
  </si>
  <si>
    <t>722235115R00</t>
  </si>
  <si>
    <t>722235645R00</t>
  </si>
  <si>
    <t>722239101R00</t>
  </si>
  <si>
    <t>6+3+1</t>
  </si>
  <si>
    <t>722239103R00</t>
  </si>
  <si>
    <t>9+5+2</t>
  </si>
  <si>
    <t>722239105R00</t>
  </si>
  <si>
    <t>2+2+2</t>
  </si>
  <si>
    <t>722290226R00</t>
  </si>
  <si>
    <t>Včetně dodávky vody, uzavření a zabezpečení konců potrubí.</t>
  </si>
  <si>
    <t>Odkaz na mn. položky pořadí 19 : 98,90000</t>
  </si>
  <si>
    <t>Odkaz na mn. položky pořadí 20 : 21,60000</t>
  </si>
  <si>
    <t>Odkaz na mn. položky pořadí 21 : 42,10000</t>
  </si>
  <si>
    <t>Odkaz na mn. položky pořadí 22 : 6,00000</t>
  </si>
  <si>
    <t>722290234R00</t>
  </si>
  <si>
    <t>Včetně dodání desinfekčního prostředku.</t>
  </si>
  <si>
    <t>Odkaz na mn. položky pořadí 43 : 168,60000</t>
  </si>
  <si>
    <t>28654305R</t>
  </si>
  <si>
    <t>28654308R</t>
  </si>
  <si>
    <t>28654310R</t>
  </si>
  <si>
    <t>31945142R</t>
  </si>
  <si>
    <t>31945144R</t>
  </si>
  <si>
    <t>31945146R</t>
  </si>
  <si>
    <t>31945155R</t>
  </si>
  <si>
    <t>31945156R</t>
  </si>
  <si>
    <t>5512111141LS</t>
  </si>
  <si>
    <t>998722101R00</t>
  </si>
  <si>
    <t xml:space="preserve">18,19,20,21,22,23,24,25,26,27,28,29,30,31,32,33,35,36,37,38,39,43,44,45,46,47,48,49,50,51,52,53, : </t>
  </si>
  <si>
    <t>Součet: : 0,21355</t>
  </si>
  <si>
    <t>998722194R00</t>
  </si>
  <si>
    <t>998722199R00</t>
  </si>
  <si>
    <t>724301103RT2</t>
  </si>
  <si>
    <t>734421150R00</t>
  </si>
  <si>
    <t>904      R01</t>
  </si>
  <si>
    <t>998724101R00</t>
  </si>
  <si>
    <t xml:space="preserve">57,58, : </t>
  </si>
  <si>
    <t>Součet: : 0,00616</t>
  </si>
  <si>
    <t>998724194R00</t>
  </si>
  <si>
    <t>998724199R00</t>
  </si>
  <si>
    <t>725210821R00</t>
  </si>
  <si>
    <t>725017130R00</t>
  </si>
  <si>
    <t>725017138R00</t>
  </si>
  <si>
    <t>725310828R00</t>
  </si>
  <si>
    <t>725530151R00</t>
  </si>
  <si>
    <t>725539108R00</t>
  </si>
  <si>
    <t>Montáž zásobníku elektrického akumulačního do 1200 l</t>
  </si>
  <si>
    <t>725814104R00</t>
  </si>
  <si>
    <t>725814122R00</t>
  </si>
  <si>
    <t>725823111RT1</t>
  </si>
  <si>
    <t>725829202R00</t>
  </si>
  <si>
    <t>725829301R00</t>
  </si>
  <si>
    <t>725820801R00</t>
  </si>
  <si>
    <t>725820802R00</t>
  </si>
  <si>
    <t>725860213R00</t>
  </si>
  <si>
    <t>650022172R00</t>
  </si>
  <si>
    <t>725310823RLS</t>
  </si>
  <si>
    <t>Demontáž zařízení 1dílných v kuchyňské sestavě</t>
  </si>
  <si>
    <t>725310919RLS</t>
  </si>
  <si>
    <t>Zpětná montáž kuchyňských spotřebičů</t>
  </si>
  <si>
    <t>4288030101LS</t>
  </si>
  <si>
    <t>484387134R</t>
  </si>
  <si>
    <t>55145011R</t>
  </si>
  <si>
    <t>55145031R</t>
  </si>
  <si>
    <t>55145040R</t>
  </si>
  <si>
    <t>55145041R</t>
  </si>
  <si>
    <t>998725101R00</t>
  </si>
  <si>
    <t xml:space="preserve">64,65,67,68,69,70,71,72,73,76,81,82,83,84,85, : </t>
  </si>
  <si>
    <t>Součet: : 0,17139</t>
  </si>
  <si>
    <t>998725194R00</t>
  </si>
  <si>
    <t>998725199R00</t>
  </si>
  <si>
    <t>735111810R00</t>
  </si>
  <si>
    <t>5*1,5*0,7</t>
  </si>
  <si>
    <t>735192911R00</t>
  </si>
  <si>
    <t>Odkaz na mn. položky pořadí 89 : 5,25000</t>
  </si>
  <si>
    <t>767995103R00</t>
  </si>
  <si>
    <t>762145103LS1</t>
  </si>
  <si>
    <t>Montáž dělící stěny 1,5x0,7, nerezová konstrukce, včetně dodávky materiálu</t>
  </si>
  <si>
    <t xml:space="preserve">ks    </t>
  </si>
  <si>
    <t>767590192RLS</t>
  </si>
  <si>
    <t>Montáž podlahových roštů - úprava stávajícího roštu</t>
  </si>
  <si>
    <t>14587265LS</t>
  </si>
  <si>
    <t>Profil dutý čtvercový 1.4301 50 x 5,0 mm</t>
  </si>
  <si>
    <t>(0,5*4+0,2*4)*0,0072</t>
  </si>
  <si>
    <t>979011111R00</t>
  </si>
  <si>
    <t>POL8_9</t>
  </si>
  <si>
    <t xml:space="preserve">Demontážní hmotnosti z položek s pořadovými čísly: : </t>
  </si>
  <si>
    <t xml:space="preserve">2,3,4,5,34,63,66,74,75,78,89, : </t>
  </si>
  <si>
    <t>Součet: : 0,83434</t>
  </si>
  <si>
    <t>Včetně naložení na dopravní prostředek a složení na skládku, bez poplatku za skládku.</t>
  </si>
  <si>
    <t>979999999R00</t>
  </si>
  <si>
    <t>vystěhování : 2*8</t>
  </si>
  <si>
    <t>nastěhování : 2*8</t>
  </si>
  <si>
    <t xml:space="preserve">počet </t>
  </si>
  <si>
    <t>m.j.</t>
  </si>
  <si>
    <t>materiál</t>
  </si>
  <si>
    <t>materiál celkem</t>
  </si>
  <si>
    <t xml:space="preserve">montáž </t>
  </si>
  <si>
    <t>montáž celkem</t>
  </si>
  <si>
    <t>Zařízení č.1</t>
  </si>
  <si>
    <t>Chlazení ředitelna</t>
  </si>
  <si>
    <t>Klimatizace split sestava vnitřní nástěnná jednotka + venkovní jednotka</t>
  </si>
  <si>
    <t xml:space="preserve">Výkon chlazení-3,2kW </t>
  </si>
  <si>
    <t>Výkon topení 3,4kW</t>
  </si>
  <si>
    <t>Rozměry vnitřní jednotky 773 x 250 x 185</t>
  </si>
  <si>
    <t>Rozměry venkovní jednotky 732 × 555 × 330</t>
  </si>
  <si>
    <t>Jmenovité napětí V~ 220-230V</t>
  </si>
  <si>
    <t>jmenovitá frekvence 50Hz</t>
  </si>
  <si>
    <t>Maximální jmenovitý příkon 1500W</t>
  </si>
  <si>
    <t>Doporučené jištění 16A char. B</t>
  </si>
  <si>
    <t>Cu potrubí 1/4"+3/8", vč komunikačního kabelu Cyky-J5x1,5</t>
  </si>
  <si>
    <t>uv odolné</t>
  </si>
  <si>
    <t>Konzole pod venkovní jednotku</t>
  </si>
  <si>
    <t>nástěnná, komaxit, délka 465mm</t>
  </si>
  <si>
    <t>Odvod kondenzátu</t>
  </si>
  <si>
    <t>hadička pr. 20mm, uvnitř hladká</t>
  </si>
  <si>
    <t>kondenzát od vnitřní jednotky sveden k venkovní jednotce</t>
  </si>
  <si>
    <t>Chladivo R32</t>
  </si>
  <si>
    <t xml:space="preserve">Zařízení č. 2 </t>
  </si>
  <si>
    <t>Chlazení třídy</t>
  </si>
  <si>
    <t xml:space="preserve">Výkon chlazení-6,2kW </t>
  </si>
  <si>
    <t>Výkon topení 6,5kW</t>
  </si>
  <si>
    <t>Rozměry vnitřní jednotky 970 × 300 × 225</t>
  </si>
  <si>
    <t>Rozměry venkovní jednotky 873 x 555 x 376</t>
  </si>
  <si>
    <t>Maximální jmenovitý příkon 2300W</t>
  </si>
  <si>
    <t>Doporučené jištění 16A char.B</t>
  </si>
  <si>
    <t>Cu potrubí 1/4"+1/2", vč komunikačního kabelu Cyky-J5x1,5</t>
  </si>
  <si>
    <t>nástěnná, komaxit, délka 550mm</t>
  </si>
  <si>
    <t xml:space="preserve">kondenzát od vnitřní jednotky sveden k zemi pod venkovní jednotku </t>
  </si>
  <si>
    <t>PVC lišta 80/60</t>
  </si>
  <si>
    <t>PVC lišta 30/25</t>
  </si>
  <si>
    <t>Zařízení č. 3</t>
  </si>
  <si>
    <t>Chlazení kuchyně</t>
  </si>
  <si>
    <t>Zařízení č. 4</t>
  </si>
  <si>
    <t>Větrání skladu lehátek</t>
  </si>
  <si>
    <t>decentrální rekuperační jednotka</t>
  </si>
  <si>
    <t>Výkon 100m3</t>
  </si>
  <si>
    <t>ovládání tahací šňůrkou</t>
  </si>
  <si>
    <t>Maximální jmenovitý příkon 31W</t>
  </si>
  <si>
    <t>vč. Venkovních krytů a potrubí</t>
  </si>
  <si>
    <t xml:space="preserve">Jádrové vrtání </t>
  </si>
  <si>
    <t>průměr 100mm</t>
  </si>
  <si>
    <t>Doprava</t>
  </si>
  <si>
    <t>Spojovací materiál</t>
  </si>
  <si>
    <t>předávací dokumentace</t>
  </si>
  <si>
    <t>proškolení obsluhy</t>
  </si>
  <si>
    <t xml:space="preserve">Celkem </t>
  </si>
  <si>
    <t>bez dph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</si>
  <si>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</si>
  <si>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</si>
  <si>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Ve všech listech tohoto souboru můžete měnit pouze buňky s červeným pozadím. Jedná se o tyto údaje : 
- údaje o firmě
- jednotkové ceny položek zadané na maximálně dvě desetinná místa</t>
  </si>
  <si>
    <t>Název firmy:</t>
  </si>
  <si>
    <t>Sídlo firmy:</t>
  </si>
  <si>
    <t>Kontakt:</t>
  </si>
  <si>
    <t>Položkový soupis prací a dodávek</t>
  </si>
  <si>
    <t>Zazdívka rýh, potrubí, nik (výklenků) nebo kapes tloušťka 65 mm, Prvek zdicí pálený funkce: cihla plná; dl = 290 mm; š = 140 mm; v = 65 mm; fb = 20,0 N/mm2</t>
  </si>
  <si>
    <t>801-1</t>
  </si>
  <si>
    <t>z jakéhokoliv druhu pálených cihel, s pomocným lešením výšky do 1,9 m a pro zatížení do 1,5 kPa.</t>
  </si>
  <si>
    <t>SPI</t>
  </si>
  <si>
    <t>Vybourání otvorů ve zdivu cihelném z jakýchkoliv cihel pálených  na jakoukoliv maltu vápenou nebo vápenocementovou, průměr profilu do 60 mm, tloušťky do 150 mm</t>
  </si>
  <si>
    <t>801-3</t>
  </si>
  <si>
    <t>základovém nebo nadzákladovém,</t>
  </si>
  <si>
    <t>Vysekání rýh v jakémkoliv zdivu cihelném v ploše  do hloubky 50 mm, šířky do 70 mm</t>
  </si>
  <si>
    <t>Vysekání rýh v jakémkoliv zdivu cihelném v ploše  do hloubky 50 mm, šířky do 100 mm</t>
  </si>
  <si>
    <t>Vysekání rýh v jakémkoliv zdivu cihelném v ploše  do hloubky 50 mm, šířky do 150 mm</t>
  </si>
  <si>
    <t xml:space="preserve">Přesun hmot pro opravy a údržbu objektů pro opravy a údržbu dosavadních objektů včetně vnějších plášťů  výšky do 6 m,  </t>
  </si>
  <si>
    <t>801-4</t>
  </si>
  <si>
    <t>oborů 801, 803, 811 a 812</t>
  </si>
  <si>
    <t>Přesun hmot pro opravy a údržbu objektů pro opravy a údržbu dosavadních objektů včetně vnějších plášťů  příplatek za zvětšený přesun přes vymezenou největší dopravní vzdálenost  do 5000 m</t>
  </si>
  <si>
    <t>Opravy odpadního potrubí kameninového propojení dosavadního potrubí , DN 100</t>
  </si>
  <si>
    <t>800-721</t>
  </si>
  <si>
    <t>Opravy odpadního potrubí litinového propojení dosavadního potrubí , DN 50</t>
  </si>
  <si>
    <t>Potrubí HT připojovací vnější průměr D 40 mm, tloušťka stěny 1,8 mm, DN 40</t>
  </si>
  <si>
    <t>včetně tvarovek, objímek. Bez zednických výpomocí.</t>
  </si>
  <si>
    <t>Potrubí HT připojovací vnější průměr D 50 mm, tloušťka stěny 1,8 mm, DN 50</t>
  </si>
  <si>
    <t>Vpusť podlahová se zápachovou uzávěrkou průměr 50, 75 110 mm, se svislým odtokem, zápachový uzávěr funkční i pří vyschnutí, 123x123mm/115x115mm, včetně dodávky materiálu, Vpust podlahová materiál: plast; mřížka nerezová; dl = 123 mm; š = 123 mm; stav. výška od 158 mm; odtok svislý 50/75/110 mm; zatížení: K 3; přísluš...</t>
  </si>
  <si>
    <t>Přesun hmot pro vnitřní kanalizaci v objektech výšky do 6 m</t>
  </si>
  <si>
    <t>50 m vodorovně, měřeno od těžiště půdorysné plochy skládky do těžiště půdorysné plochy objektu</t>
  </si>
  <si>
    <t>Přesun hmot pro vnitřní kanalizaci příplatek k ceně za zvětšený přesun přes vymezenou největší dopravní vzdálenost  do 1000 m</t>
  </si>
  <si>
    <t>Přesun hmot pro vnitřní kanalizaci příplatek k ceně za zvětšený přesun přes vymezenou největší dopravní vzdálenost  za každých dalších i započatých 1000 m přes 1000 m</t>
  </si>
  <si>
    <t>Opravy vodovodního potrubí z plastových trubek propojení plastového potrubí polyfuzí, D 25 mm</t>
  </si>
  <si>
    <t>Opravy vodovodního potrubí z plastových trubek propojení plastového potrubí polyfuzí, D 32 mm</t>
  </si>
  <si>
    <t>Opravy vodovodního potrubí z plastových trubek vsazení odbočky   D 63 mm, T-kus plastový typ: redukovaný; materiál: PP-R; ds = 40,0 mm; ds3 = 25,0 mm; PN 20; teplota média do 70 °C</t>
  </si>
  <si>
    <t>Potrubí z plastických hmot polypropylenové potrubí PP-R, D 20 mm, s 2,8 mm, PN 16, polyfúzně svařované, včetně zednických výpomocí, T-kus plastový typ: jednoznačný; materiál: PP-RCT; ds = 20,0 mm; ds3 = 20,0 mm; PN 20; teplota média do 70 °C</t>
  </si>
  <si>
    <t>včetně tvarovek, bez zednických výpomocí</t>
  </si>
  <si>
    <t>Potrubí z plastických hmot polypropylenové potrubí PP-R, D 25 mm, s 3,5 mm, PN 16, polyfúzně svařované, včetně zednických výpomocí, T-kus plastový typ: jednoznačný; materiál: PP-RCT; ds = 25,0 mm; ds3 = 25,0 mm; PN 20; teplota média do 70 °C</t>
  </si>
  <si>
    <t>Potrubí z plastických hmot polypropylenové potrubí PP-R, D 32 mm, s 4,4 mm, PN 16, polyfúzně svařované, včetně zednických výpomocí, T-kus plastový typ: jednoznačný; materiál: PP-RCT; ds = 32,0 mm; ds3 = 32,0 mm; PN 20; teplota média do 70 °C</t>
  </si>
  <si>
    <t>Potrubí z plastických hmot polypropylenové potrubí PP-R, D 50 mm, s 6,9 mm, PN 16, polyfúzně svařované, včetně zednických výpomocí, T-kus plastový typ: jednoznačný; materiál: PP-RCT; ds = 50,0 mm; ds3 = 50,0 mm; PN 20; teplota média do 70 °C</t>
  </si>
  <si>
    <t>Izolace vodovodního potrubí návleková z trubic z pěnového polyetylenu, tloušťka stěny 6 mm, d 22 mm</t>
  </si>
  <si>
    <t>Izolace vodovodního potrubí návleková z trubic z pěnového polyetylenu, tloušťka stěny 6 mm, d 25 mm</t>
  </si>
  <si>
    <t>Izolace vodovodního potrubí návleková z trubic z pěnového polyetylenu, tloušťka stěny 6 mm, d 32 mm</t>
  </si>
  <si>
    <t>Izolace vodovodního potrubí návleková z trubic z pěnového polyetylenu, tloušťka stěny 13 mm, d 22 mm</t>
  </si>
  <si>
    <t>Izolace vodovodního potrubí návleková z trubic z pěnového polyetylenu, tloušťka stěny 20 mm, d 22 mm</t>
  </si>
  <si>
    <t>Izolace vodovodního potrubí návleková z trubic z pěnového polyetylenu, tloušťka stěny 20 mm, d 25 mm</t>
  </si>
  <si>
    <t>Izolace vodovodního potrubí návleková z trubic z pěnového polyetylenu, tloušťka stěny 20 mm, d 32 mm</t>
  </si>
  <si>
    <t>Izolace vodovodního potrubí návleková z trubic z pěnového polyetylenu, tloušťka stěny 20 mm, d 50 mm</t>
  </si>
  <si>
    <t>Nástěnka nátrubková mosazná pro výtokový ventil, vnitřní závit, DN 20, PN 10, včetně dodávky materiálu</t>
  </si>
  <si>
    <t>Nástěnka nátrubková mosazná pro baterii, vnitřní závit, DN 15, PN 10, včetně dodávky materiálu</t>
  </si>
  <si>
    <t>Kohout kulový, vypouštěcí a napouštěcí, vnější závit, mosazný, DN 15, PN 10, včetně dodávky materiálu</t>
  </si>
  <si>
    <t>Demontáž armatur závitových se dvěma závity, G 3/4"</t>
  </si>
  <si>
    <t>Opravy armatur závitových zpětná montáž armatur se dvěma závity , G 3/4"</t>
  </si>
  <si>
    <t>Kohout kulový, mosazný, vnitřní-vnitřní závit, DN 15, PN 25, včetně dodávky materiálu</t>
  </si>
  <si>
    <t>Kohout kulový, mosazný, vnitřní-vnitřní závit, DN 25, PN 25, včetně dodávky materiálu</t>
  </si>
  <si>
    <t>Kohout kulový, mosazný, vnitřní-vnitřní závit, DN 40, PN 25, včetně dodávky materiálu</t>
  </si>
  <si>
    <t>Klapka vodovodní, zpětná, vodorovná, mosazná, vnitřní-vnitřní závit, DN 40, PN 10, včetně dodávky materiálu</t>
  </si>
  <si>
    <t>Montáž armatury závitové se dvěma závity G 1/2"</t>
  </si>
  <si>
    <t>Montáž armatury závitové se dvěma závity G 1"</t>
  </si>
  <si>
    <t>Montáž armatury závitové se dvěma závity G 6/4"</t>
  </si>
  <si>
    <t>Dílčí tlakové zkoušky vodovodního potrubí závitového, do DN 50</t>
  </si>
  <si>
    <t>Proplach a dezinfekce vodovodního potrubí do DN 80</t>
  </si>
  <si>
    <t>Spojka plastová typ: přechodová; materiál: PP-R; ds = 16,0 mm; Rp; 1/2"; PN 20; teplota média do 70 °C</t>
  </si>
  <si>
    <t>Spojka plastová typ: přechodová; materiál: PP-R; ds = 32,0 mm; Rp; 1"; PN 20; teplota média do 70 °C</t>
  </si>
  <si>
    <t>Spojka plastová typ: přechodová; materiál: PP-R; ds = 50,0 mm; Rp; 1 1/2"; PN 20; teplota média do 70 °C</t>
  </si>
  <si>
    <t>vsuvka mosaz; spoj závitový; 1/2" x 1/2"; závit vnější; PN 10; T = 120  °C; použití pro: vodu</t>
  </si>
  <si>
    <t>vsuvka mosaz; spoj závitový; 1" x 1"; závit vnější; PN 10; T = 120  °C; použití pro: vodu</t>
  </si>
  <si>
    <t>vsuvka mosaz; spoj závitový; 6/4" x 6/4"; závit vnější; PN 10; T = 120  °C; použití pro: vodu</t>
  </si>
  <si>
    <t>vsuvka mosaz; spoj závitový; redukovaná; 5/4" x 1"; závit vnější; PN 10; T = 120  °C; použití pro: vodu</t>
  </si>
  <si>
    <t>vsuvka mosaz; spoj závitový; redukovaná; 6/4" x 5/4"; závit vnější; PN 10; T = 120  °C; použití pro: vodu</t>
  </si>
  <si>
    <t>Termostatický ventil závitový 1/2'', pro cirkulaci</t>
  </si>
  <si>
    <t>Přesun hmot pro vnitřní vodovod v objektech výšky do 6 m</t>
  </si>
  <si>
    <t>vodorovně do 50 m</t>
  </si>
  <si>
    <t>Přesun hmot pro vnitřní vodovod příplatek k ceně za zvětšený přesun přes vymezenou největší dopravní vzdálenost  do 1000 m</t>
  </si>
  <si>
    <t>Přesun hmot pro vnitřní vodovod příplatek k ceně za zvětšený přesun přes vymezenou největší dopravní vzdálenost  za každých dalších i započatých 1000 m přes 1000 m</t>
  </si>
  <si>
    <t>Expanzní nádoba pro vodárenské systémy pro pitnou vodu, s vakem, o objemu nádoby 12 l, tlak vody 10 barů, max. tlak ve vaku 4 bary, připojovací T-kus G 3/4", s armaturou flowjet G 3/4"</t>
  </si>
  <si>
    <t>osazení nádoby do potrubního rozvodu, s ukotvením do zdi nebo do podlahy, včetně dodávky nádoby, armatur a přípojného šroubení, bez dodávky kotvícího materiálu</t>
  </si>
  <si>
    <t>Tlakoměr deformační 0-10 MPa č. 53312, D 100, včetně dodávky materiálu</t>
  </si>
  <si>
    <t>800-731</t>
  </si>
  <si>
    <t>Hzs-zkousky v ramci montaz.praci, Komplexni vyzkouseni</t>
  </si>
  <si>
    <t>Přesun hmot pro strojní vybavení v objektech výšky do 6 m</t>
  </si>
  <si>
    <t>Přesun hmot pro strojní vybavení příplatek k ceně za zvětšený přesun přes vymezenou největší dopravní vzdálenost  do 1000 m</t>
  </si>
  <si>
    <t>Přesun hmot pro strojní vybavení příplatek k ceně za zvětšený přesun přes vymezenou největší dopravní vzdálenost  za každých dalších i započatých 1000 m přes 1000 m</t>
  </si>
  <si>
    <t>Demontáž umyvadel umyvadel bez výtokových armatur</t>
  </si>
  <si>
    <t>Umyvadlo na šrouby, bílé, šířka 500 mm, hloubka 410 mm</t>
  </si>
  <si>
    <t>Kryt sifonu keramický bílý</t>
  </si>
  <si>
    <t>Demontáž dřezů jednodílných velkokuchyňských</t>
  </si>
  <si>
    <t>bez výtokových armatur,</t>
  </si>
  <si>
    <t>Ventil pojistný DN 20, včetně dodávky materiálu</t>
  </si>
  <si>
    <t>Ventil  rohový, mosazný,  , DN 15 x DN 15, včetně dodávky materiálu</t>
  </si>
  <si>
    <t>Ventil  pračkový, mosazný, se zpětnou klapkou, DN 15 x DN 20, včetně dodávky materiálu</t>
  </si>
  <si>
    <t>Baterie umyvadlové a dřezové umyvadlová, stojánková, ruční ovládání bez otvírání odpadu, standardní, včetně dodávky materiálu</t>
  </si>
  <si>
    <t>Baterie umyvadlové a dřezové Montáž baterií umyvadlových a dřezových umyvadlové a dřezové nástěnné</t>
  </si>
  <si>
    <t>Baterie umyvadlové a dřezové Montáž baterií umyvadlových a dřezových umyvadlové a dřezové stojánkové</t>
  </si>
  <si>
    <t>Demontáž baterií nástěnných do G 3/4"</t>
  </si>
  <si>
    <t>Demontáž baterií stojánkových do 1otvoru</t>
  </si>
  <si>
    <t>Zápachová uzávěrka (sifon) pro zařizovací předměty D 32, 40 mm x 5/4"; pro umyvadla; PP; příslušenství krycí růžice odtoku, zpětný uzávěr, včetně dodávky materiálu</t>
  </si>
  <si>
    <t>Montáž konzole se dvěmi závitovými tyčemi, se dvěma závěsy</t>
  </si>
  <si>
    <t>M65</t>
  </si>
  <si>
    <t>Buben navíjecí 1/2'', 15m</t>
  </si>
  <si>
    <t>ohřívač vody elektrický ohřev zásobníkový; tlakový; provedení stacionární 0,6 MPa - přříruba 210 mm; objem 250 l; v = 1 537 mm; d = 584 mm; napětí 230 V; příkon 2 000 W; 0 až 90 °C; doba ohřevu el.energií z 10°C na 60°C 7,5 hod</t>
  </si>
  <si>
    <t>Baterie směšovací páková; použití: dřez; typ: nástěnný; materiál: mosaz; rozteč 130 až 170 mm; povrchová úprava: chrom</t>
  </si>
  <si>
    <t>Baterie směšovací páková; použití: umyvadlo; typ: stojánkový; materiál: mosaz; povrchová úprava: chrom</t>
  </si>
  <si>
    <t>Baterie směšovací páková; použití: dřez; typ: stojánkový; materiál: mosaz; příslušenství: vytahovací sprcha; povrchová úprava: chrom</t>
  </si>
  <si>
    <t>Baterie směšovací páková; použití: dřez; typ: stojánkový; materiál: mosaz; povrchová úprava: chrom</t>
  </si>
  <si>
    <t>Přesun hmot pro zařizovací předměty v objektech výšky do 6 m</t>
  </si>
  <si>
    <t>Přesun hmot pro zařizovací předměty -  příplatek k ceně za zvětšený přesun přes vymezenou největší dopravní vzdálenost  do 1000 m</t>
  </si>
  <si>
    <t>Přesun hmot pro zařizovací předměty -  příplatek k ceně za zvětšený přesun přes vymezenou největší dopravní vzdálenost  za každých dalších i započatých 1000 m přes 1000 m</t>
  </si>
  <si>
    <t>Demontáž radiátorů litinových článkových</t>
  </si>
  <si>
    <t>Ostatní opravy otopných těles zpětná montáž otopných těles článkových  litinových</t>
  </si>
  <si>
    <t>Výroba a montáž atypických kovovových doplňků staveb hmotnosti přes 10 do 20 kg</t>
  </si>
  <si>
    <t>800-767</t>
  </si>
  <si>
    <t>Svislá doprava suti a vybouraných hmot za prvé podlaží nad nebo pod základním podlažím</t>
  </si>
  <si>
    <t>Odvoz suti a vybouraných hmot na skládku do 1 km</t>
  </si>
  <si>
    <t>Odvoz suti a vybouraných hmot na skládku příplatek za každý další 1 km</t>
  </si>
  <si>
    <t>Poplatek za recyklaci, suti s 10 % příměsi dřeva, plastu apod.,  , skupina 17 01 07 z Katalogu odpadů</t>
  </si>
  <si>
    <t>HZS, Práce v tarifní třídě 4 (např. tesař)</t>
  </si>
  <si>
    <t>Ve všech listech tohoto souboru můžete měnit pouze buňky s červeným pozadím. Jedná se o tyto údaje : 
- jednotkové ceny položek zadané na maximálně dvě desetinná místa</t>
  </si>
  <si>
    <t>Doporučené jištění 6A char.B</t>
  </si>
  <si>
    <t>Soupis stavebních prací, dodávek a služeb</t>
  </si>
  <si>
    <t>Zadavatel</t>
  </si>
  <si>
    <t>Stavební objekt</t>
  </si>
  <si>
    <t>#POPS</t>
  </si>
  <si>
    <t>Popis stavby: 302 - MŠ Sídlištní 4, Hodonín – rekonstrukce elektroinstalace – 2. etapa</t>
  </si>
  <si>
    <t>#POPO</t>
  </si>
  <si>
    <t>Popis objektu: D1.4.3 - Zdravně technické instalace</t>
  </si>
  <si>
    <t>#POPR</t>
  </si>
  <si>
    <t>Popis rozpočtu: 1.00 - 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</si>
</sst>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42" formatCode="_-* #,##0\ &quot;Kč&quot;_-;\-* #,##0\ &quot;Kč&quot;_-;_-* &quot;-&quot;\ &quot;Kč&quot;_-;_-@_-"/>
    <numFmt numFmtId="164" formatCode="#,##0.0"/>
    <numFmt numFmtId="165" formatCode="#,##0.00000"/>
    <numFmt numFmtId="166" formatCode="#,##0.00\ _K_č"/>
    <numFmt numFmtId="167" formatCode="#,##0.00\ &quot;Kč&quot;"/>
    <numFmt numFmtId="168" formatCode="General_)"/>
  </numFmts>
  <fonts count="66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charset val="238"/>
    </font>
    <font>
      <i/>
      <sz val="9"/>
      <color indexed="8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color indexed="8"/>
      <name val="Arial CE"/>
      <family val="2"/>
      <charset val="238"/>
    </font>
    <font>
      <sz val="10"/>
      <name val="Arial"/>
      <family val="2"/>
    </font>
    <font>
      <sz val="10"/>
      <color indexed="8"/>
      <name val="Arial CE"/>
      <charset val="238"/>
    </font>
    <font>
      <sz val="10"/>
      <color indexed="8"/>
      <name val="Arial"/>
      <family val="2"/>
      <charset val="238"/>
    </font>
    <font>
      <i/>
      <sz val="9"/>
      <name val="Arial CE"/>
      <family val="2"/>
      <charset val="238"/>
    </font>
    <font>
      <sz val="10"/>
      <name val="Garamond CE"/>
      <family val="1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Garamond CE"/>
      <charset val="238"/>
    </font>
    <font>
      <i/>
      <sz val="9"/>
      <name val="Arial CE"/>
      <charset val="238"/>
    </font>
    <font>
      <i/>
      <sz val="9"/>
      <color indexed="8"/>
      <name val="Arial"/>
      <family val="2"/>
      <charset val="238"/>
    </font>
    <font>
      <sz val="10"/>
      <name val="Arial CE"/>
      <family val="2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</font>
    <font>
      <i/>
      <sz val="8"/>
      <name val="Arial CE"/>
      <family val="2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rgb="FFD6E1EE"/>
      <name val="Arial CE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31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8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8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  <xf numFmtId="0" fontId="4" fillId="0" borderId="0"/>
    <xf numFmtId="0" fontId="13" fillId="0" borderId="0"/>
    <xf numFmtId="0" fontId="31" fillId="0" borderId="0"/>
    <xf numFmtId="0" fontId="33" fillId="0" borderId="0" applyProtection="0"/>
    <xf numFmtId="9" fontId="13" fillId="0" borderId="0" applyFont="0" applyFill="0" applyBorder="0" applyAlignment="0" applyProtection="0"/>
    <xf numFmtId="0" fontId="13" fillId="0" borderId="0" applyProtection="0"/>
    <xf numFmtId="168" fontId="22" fillId="0" borderId="0"/>
    <xf numFmtId="0" fontId="13" fillId="0" borderId="0"/>
    <xf numFmtId="0" fontId="33" fillId="0" borderId="0"/>
    <xf numFmtId="0" fontId="21" fillId="0" borderId="0" applyProtection="0"/>
    <xf numFmtId="0" fontId="49" fillId="0" borderId="0"/>
    <xf numFmtId="0" fontId="33" fillId="0" borderId="0"/>
    <xf numFmtId="0" fontId="33" fillId="0" borderId="0"/>
    <xf numFmtId="0" fontId="33" fillId="0" borderId="0" applyProtection="0"/>
    <xf numFmtId="0" fontId="31" fillId="0" borderId="0"/>
    <xf numFmtId="168" fontId="21" fillId="0" borderId="0"/>
    <xf numFmtId="0" fontId="13" fillId="0" borderId="0" applyProtection="0"/>
    <xf numFmtId="0" fontId="31" fillId="0" borderId="0"/>
    <xf numFmtId="0" fontId="55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58" fillId="0" borderId="0"/>
    <xf numFmtId="0" fontId="13" fillId="0" borderId="0"/>
    <xf numFmtId="0" fontId="31" fillId="0" borderId="0"/>
  </cellStyleXfs>
  <cellXfs count="1253">
    <xf numFmtId="0" fontId="0" fillId="0" borderId="0" xfId="0"/>
    <xf numFmtId="0" fontId="5" fillId="0" borderId="0" xfId="3" applyFont="1" applyAlignment="1">
      <alignment vertical="top"/>
    </xf>
    <xf numFmtId="0" fontId="6" fillId="4" borderId="2" xfId="3" applyFont="1" applyFill="1" applyBorder="1" applyAlignment="1">
      <alignment horizontal="right" vertical="top"/>
    </xf>
    <xf numFmtId="0" fontId="5" fillId="4" borderId="4" xfId="3" applyFont="1" applyFill="1" applyBorder="1" applyAlignment="1">
      <alignment vertical="top"/>
    </xf>
    <xf numFmtId="0" fontId="6" fillId="4" borderId="5" xfId="3" applyFont="1" applyFill="1" applyBorder="1" applyAlignment="1">
      <alignment horizontal="right" vertical="top"/>
    </xf>
    <xf numFmtId="0" fontId="6" fillId="4" borderId="0" xfId="3" applyFont="1" applyFill="1" applyAlignment="1">
      <alignment horizontal="left" vertical="top" indent="1"/>
    </xf>
    <xf numFmtId="0" fontId="5" fillId="4" borderId="6" xfId="3" applyFont="1" applyFill="1" applyBorder="1" applyAlignment="1">
      <alignment vertical="top"/>
    </xf>
    <xf numFmtId="0" fontId="5" fillId="4" borderId="7" xfId="3" applyFont="1" applyFill="1" applyBorder="1" applyAlignment="1">
      <alignment vertical="top"/>
    </xf>
    <xf numFmtId="0" fontId="6" fillId="4" borderId="8" xfId="3" applyFont="1" applyFill="1" applyBorder="1" applyAlignment="1">
      <alignment horizontal="left" vertical="top" indent="1"/>
    </xf>
    <xf numFmtId="0" fontId="5" fillId="4" borderId="9" xfId="3" applyFont="1" applyFill="1" applyBorder="1" applyAlignment="1">
      <alignment vertical="top"/>
    </xf>
    <xf numFmtId="0" fontId="6" fillId="0" borderId="0" xfId="3" applyFont="1" applyAlignment="1">
      <alignment horizontal="right" vertical="top"/>
    </xf>
    <xf numFmtId="0" fontId="5" fillId="0" borderId="0" xfId="3" applyFont="1" applyAlignment="1">
      <alignment horizontal="right" vertical="top"/>
    </xf>
    <xf numFmtId="0" fontId="5" fillId="0" borderId="0" xfId="3" applyFont="1" applyAlignment="1">
      <alignment horizontal="left" vertical="top" indent="1"/>
    </xf>
    <xf numFmtId="0" fontId="5" fillId="4" borderId="11" xfId="3" applyFont="1" applyFill="1" applyBorder="1" applyAlignment="1">
      <alignment horizontal="right" vertical="top"/>
    </xf>
    <xf numFmtId="0" fontId="5" fillId="4" borderId="11" xfId="3" applyFont="1" applyFill="1" applyBorder="1" applyAlignment="1">
      <alignment horizontal="left" vertical="top"/>
    </xf>
    <xf numFmtId="1" fontId="5" fillId="0" borderId="0" xfId="3" applyNumberFormat="1" applyFont="1" applyAlignment="1">
      <alignment horizontal="right" vertical="top"/>
    </xf>
    <xf numFmtId="49" fontId="5" fillId="0" borderId="0" xfId="3" applyNumberFormat="1" applyFont="1" applyAlignment="1">
      <alignment horizontal="left" vertical="top" wrapText="1"/>
    </xf>
    <xf numFmtId="2" fontId="5" fillId="0" borderId="0" xfId="3" applyNumberFormat="1" applyFont="1" applyAlignment="1">
      <alignment horizontal="right" vertical="top"/>
    </xf>
    <xf numFmtId="2" fontId="5" fillId="0" borderId="0" xfId="3" applyNumberFormat="1" applyFont="1" applyAlignment="1">
      <alignment horizontal="left" vertical="top"/>
    </xf>
    <xf numFmtId="0" fontId="8" fillId="0" borderId="0" xfId="3" applyFont="1" applyAlignment="1">
      <alignment horizontal="left" vertical="top"/>
    </xf>
    <xf numFmtId="0" fontId="5" fillId="0" borderId="12" xfId="3" applyFont="1" applyBorder="1" applyAlignment="1">
      <alignment vertical="top"/>
    </xf>
    <xf numFmtId="2" fontId="9" fillId="0" borderId="12" xfId="3" applyNumberFormat="1" applyFont="1" applyBorder="1" applyAlignment="1">
      <alignment horizontal="right" vertical="top"/>
    </xf>
    <xf numFmtId="0" fontId="9" fillId="0" borderId="0" xfId="3" applyFont="1" applyAlignment="1">
      <alignment horizontal="right" vertical="top"/>
    </xf>
    <xf numFmtId="2" fontId="9" fillId="0" borderId="0" xfId="3" applyNumberFormat="1" applyFont="1" applyAlignment="1">
      <alignment horizontal="left" vertical="top"/>
    </xf>
    <xf numFmtId="0" fontId="5" fillId="4" borderId="11" xfId="3" applyFont="1" applyFill="1" applyBorder="1" applyAlignment="1">
      <alignment vertical="top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vertical="top" wrapText="1"/>
    </xf>
    <xf numFmtId="2" fontId="8" fillId="0" borderId="0" xfId="3" applyNumberFormat="1" applyFont="1" applyAlignment="1">
      <alignment vertical="top"/>
    </xf>
    <xf numFmtId="0" fontId="5" fillId="0" borderId="0" xfId="3" applyFont="1" applyAlignment="1">
      <alignment vertical="top" wrapText="1"/>
    </xf>
    <xf numFmtId="2" fontId="5" fillId="0" borderId="0" xfId="3" applyNumberFormat="1" applyFont="1" applyAlignment="1">
      <alignment vertical="top"/>
    </xf>
    <xf numFmtId="0" fontId="8" fillId="0" borderId="13" xfId="3" applyFont="1" applyBorder="1" applyAlignment="1">
      <alignment horizontal="right" vertical="top"/>
    </xf>
    <xf numFmtId="0" fontId="8" fillId="0" borderId="13" xfId="3" applyFont="1" applyBorder="1" applyAlignment="1">
      <alignment vertical="top" wrapText="1"/>
    </xf>
    <xf numFmtId="2" fontId="8" fillId="0" borderId="13" xfId="3" applyNumberFormat="1" applyFont="1" applyBorder="1" applyAlignment="1">
      <alignment vertical="top"/>
    </xf>
    <xf numFmtId="0" fontId="8" fillId="0" borderId="12" xfId="3" applyFont="1" applyBorder="1" applyAlignment="1">
      <alignment horizontal="right" vertical="top"/>
    </xf>
    <xf numFmtId="0" fontId="8" fillId="0" borderId="12" xfId="3" applyFont="1" applyBorder="1" applyAlignment="1">
      <alignment vertical="top" wrapText="1"/>
    </xf>
    <xf numFmtId="2" fontId="8" fillId="0" borderId="12" xfId="3" applyNumberFormat="1" applyFont="1" applyBorder="1" applyAlignment="1">
      <alignment vertical="top"/>
    </xf>
    <xf numFmtId="0" fontId="9" fillId="0" borderId="0" xfId="3" applyFont="1" applyAlignment="1">
      <alignment vertical="top"/>
    </xf>
    <xf numFmtId="2" fontId="9" fillId="0" borderId="0" xfId="3" applyNumberFormat="1" applyFont="1" applyAlignment="1">
      <alignment vertical="top"/>
    </xf>
    <xf numFmtId="49" fontId="3" fillId="0" borderId="14" xfId="0" applyNumberFormat="1" applyFont="1" applyBorder="1"/>
    <xf numFmtId="49" fontId="3" fillId="0" borderId="15" xfId="0" applyNumberFormat="1" applyFont="1" applyBorder="1"/>
    <xf numFmtId="49" fontId="3" fillId="0" borderId="16" xfId="0" applyNumberFormat="1" applyFont="1" applyBorder="1"/>
    <xf numFmtId="49" fontId="0" fillId="0" borderId="17" xfId="0" applyNumberFormat="1" applyBorder="1"/>
    <xf numFmtId="42" fontId="0" fillId="0" borderId="18" xfId="0" applyNumberFormat="1" applyBorder="1"/>
    <xf numFmtId="42" fontId="0" fillId="0" borderId="19" xfId="0" applyNumberFormat="1" applyBorder="1"/>
    <xf numFmtId="49" fontId="0" fillId="0" borderId="20" xfId="0" applyNumberFormat="1" applyBorder="1"/>
    <xf numFmtId="49" fontId="0" fillId="0" borderId="22" xfId="0" applyNumberFormat="1" applyBorder="1"/>
    <xf numFmtId="49" fontId="0" fillId="0" borderId="24" xfId="0" applyNumberFormat="1" applyBorder="1"/>
    <xf numFmtId="49" fontId="0" fillId="0" borderId="0" xfId="0" applyNumberFormat="1"/>
    <xf numFmtId="42" fontId="0" fillId="0" borderId="0" xfId="0" applyNumberFormat="1"/>
    <xf numFmtId="49" fontId="0" fillId="0" borderId="27" xfId="0" applyNumberFormat="1" applyBorder="1"/>
    <xf numFmtId="42" fontId="0" fillId="0" borderId="28" xfId="0" applyNumberFormat="1" applyBorder="1"/>
    <xf numFmtId="42" fontId="0" fillId="0" borderId="29" xfId="0" applyNumberFormat="1" applyBorder="1"/>
    <xf numFmtId="0" fontId="10" fillId="0" borderId="0" xfId="0" applyFont="1"/>
    <xf numFmtId="42" fontId="10" fillId="0" borderId="0" xfId="0" applyNumberFormat="1" applyFont="1"/>
    <xf numFmtId="0" fontId="13" fillId="0" borderId="30" xfId="4" applyBorder="1"/>
    <xf numFmtId="0" fontId="13" fillId="0" borderId="0" xfId="4"/>
    <xf numFmtId="0" fontId="13" fillId="0" borderId="34" xfId="4" applyBorder="1"/>
    <xf numFmtId="0" fontId="15" fillId="5" borderId="34" xfId="4" applyFont="1" applyFill="1" applyBorder="1" applyAlignment="1">
      <alignment horizontal="left" vertical="center" indent="1"/>
    </xf>
    <xf numFmtId="0" fontId="13" fillId="5" borderId="0" xfId="4" applyFill="1" applyAlignment="1">
      <alignment wrapText="1"/>
    </xf>
    <xf numFmtId="49" fontId="16" fillId="5" borderId="0" xfId="4" applyNumberFormat="1" applyFont="1" applyFill="1" applyAlignment="1">
      <alignment horizontal="left" vertical="center" wrapText="1"/>
    </xf>
    <xf numFmtId="14" fontId="17" fillId="0" borderId="0" xfId="4" applyNumberFormat="1" applyFont="1" applyAlignment="1">
      <alignment horizontal="left"/>
    </xf>
    <xf numFmtId="0" fontId="13" fillId="5" borderId="34" xfId="4" applyFill="1" applyBorder="1" applyAlignment="1">
      <alignment horizontal="left" vertical="center" indent="1"/>
    </xf>
    <xf numFmtId="49" fontId="18" fillId="5" borderId="0" xfId="4" applyNumberFormat="1" applyFont="1" applyFill="1" applyAlignment="1">
      <alignment horizontal="left" vertical="center" wrapText="1"/>
    </xf>
    <xf numFmtId="4" fontId="13" fillId="0" borderId="34" xfId="4" applyNumberFormat="1" applyBorder="1"/>
    <xf numFmtId="0" fontId="13" fillId="5" borderId="38" xfId="4" applyFill="1" applyBorder="1" applyAlignment="1">
      <alignment horizontal="left" vertical="center" indent="1"/>
    </xf>
    <xf numFmtId="0" fontId="13" fillId="5" borderId="39" xfId="4" applyFill="1" applyBorder="1" applyAlignment="1">
      <alignment wrapText="1"/>
    </xf>
    <xf numFmtId="49" fontId="18" fillId="5" borderId="39" xfId="4" applyNumberFormat="1" applyFont="1" applyFill="1" applyBorder="1" applyAlignment="1">
      <alignment horizontal="left" vertical="center" wrapText="1"/>
    </xf>
    <xf numFmtId="0" fontId="13" fillId="0" borderId="34" xfId="4" applyBorder="1" applyAlignment="1">
      <alignment horizontal="left" vertical="center" indent="1"/>
    </xf>
    <xf numFmtId="0" fontId="13" fillId="0" borderId="0" xfId="4" applyAlignment="1">
      <alignment wrapText="1"/>
    </xf>
    <xf numFmtId="0" fontId="13" fillId="0" borderId="0" xfId="4" applyAlignment="1">
      <alignment horizontal="right" vertical="center"/>
    </xf>
    <xf numFmtId="49" fontId="18" fillId="0" borderId="0" xfId="4" applyNumberFormat="1" applyFont="1" applyAlignment="1">
      <alignment horizontal="left" vertical="center"/>
    </xf>
    <xf numFmtId="0" fontId="13" fillId="0" borderId="37" xfId="4" applyBorder="1"/>
    <xf numFmtId="0" fontId="18" fillId="0" borderId="34" xfId="4" applyFont="1" applyBorder="1" applyAlignment="1">
      <alignment horizontal="left" vertical="center" indent="1"/>
    </xf>
    <xf numFmtId="0" fontId="18" fillId="0" borderId="0" xfId="4" applyFont="1" applyAlignment="1">
      <alignment vertical="center" wrapText="1"/>
    </xf>
    <xf numFmtId="0" fontId="18" fillId="0" borderId="38" xfId="4" applyFont="1" applyBorder="1" applyAlignment="1">
      <alignment horizontal="left" vertical="center" indent="1"/>
    </xf>
    <xf numFmtId="0" fontId="18" fillId="0" borderId="39" xfId="4" applyFont="1" applyBorder="1" applyAlignment="1">
      <alignment horizontal="right" vertical="center" wrapText="1"/>
    </xf>
    <xf numFmtId="49" fontId="18" fillId="0" borderId="39" xfId="4" applyNumberFormat="1" applyFont="1" applyBorder="1" applyAlignment="1">
      <alignment horizontal="left" vertical="center" wrapText="1"/>
    </xf>
    <xf numFmtId="0" fontId="13" fillId="0" borderId="39" xfId="4" applyBorder="1" applyAlignment="1">
      <alignment vertical="center" wrapText="1"/>
    </xf>
    <xf numFmtId="0" fontId="13" fillId="0" borderId="39" xfId="4" applyBorder="1" applyAlignment="1">
      <alignment vertical="center"/>
    </xf>
    <xf numFmtId="0" fontId="18" fillId="0" borderId="39" xfId="4" applyFont="1" applyBorder="1" applyAlignment="1">
      <alignment vertical="center"/>
    </xf>
    <xf numFmtId="0" fontId="13" fillId="0" borderId="40" xfId="4" applyBorder="1"/>
    <xf numFmtId="0" fontId="18" fillId="0" borderId="0" xfId="4" applyFont="1" applyAlignment="1">
      <alignment horizontal="left" vertical="center" wrapText="1"/>
    </xf>
    <xf numFmtId="0" fontId="18" fillId="0" borderId="0" xfId="4" applyFont="1" applyAlignment="1">
      <alignment horizontal="left" vertical="center"/>
    </xf>
    <xf numFmtId="0" fontId="13" fillId="0" borderId="38" xfId="4" applyBorder="1" applyAlignment="1">
      <alignment horizontal="left" indent="1"/>
    </xf>
    <xf numFmtId="0" fontId="18" fillId="0" borderId="39" xfId="4" applyFont="1" applyBorder="1" applyAlignment="1">
      <alignment horizontal="left" vertical="center" wrapText="1"/>
    </xf>
    <xf numFmtId="0" fontId="13" fillId="0" borderId="39" xfId="4" applyBorder="1"/>
    <xf numFmtId="0" fontId="13" fillId="0" borderId="39" xfId="4" applyBorder="1" applyAlignment="1">
      <alignment horizontal="right"/>
    </xf>
    <xf numFmtId="0" fontId="18" fillId="6" borderId="0" xfId="4" applyFont="1" applyFill="1" applyAlignment="1" applyProtection="1">
      <alignment horizontal="left" vertical="center"/>
      <protection locked="0"/>
    </xf>
    <xf numFmtId="0" fontId="18" fillId="6" borderId="39" xfId="4" applyFont="1" applyFill="1" applyBorder="1" applyAlignment="1" applyProtection="1">
      <alignment horizontal="left" vertical="center" wrapText="1"/>
      <protection locked="0"/>
    </xf>
    <xf numFmtId="0" fontId="13" fillId="0" borderId="39" xfId="4" applyBorder="1" applyAlignment="1">
      <alignment horizontal="right" vertical="center"/>
    </xf>
    <xf numFmtId="0" fontId="13" fillId="0" borderId="41" xfId="4" applyBorder="1" applyAlignment="1">
      <alignment horizontal="left" vertical="top" indent="1"/>
    </xf>
    <xf numFmtId="0" fontId="13" fillId="0" borderId="35" xfId="4" applyBorder="1" applyAlignment="1">
      <alignment vertical="top" wrapText="1"/>
    </xf>
    <xf numFmtId="0" fontId="18" fillId="0" borderId="35" xfId="4" applyFont="1" applyBorder="1" applyAlignment="1">
      <alignment horizontal="left" vertical="top" wrapText="1"/>
    </xf>
    <xf numFmtId="0" fontId="18" fillId="0" borderId="35" xfId="4" applyFont="1" applyBorder="1" applyAlignment="1">
      <alignment vertical="center" wrapText="1"/>
    </xf>
    <xf numFmtId="0" fontId="18" fillId="0" borderId="35" xfId="4" applyFont="1" applyBorder="1" applyAlignment="1">
      <alignment vertical="center"/>
    </xf>
    <xf numFmtId="0" fontId="13" fillId="0" borderId="35" xfId="4" applyBorder="1" applyAlignment="1">
      <alignment horizontal="right" vertical="center"/>
    </xf>
    <xf numFmtId="0" fontId="13" fillId="0" borderId="36" xfId="4" applyBorder="1"/>
    <xf numFmtId="0" fontId="13" fillId="0" borderId="39" xfId="4" applyBorder="1" applyAlignment="1">
      <alignment horizontal="left" wrapText="1"/>
    </xf>
    <xf numFmtId="0" fontId="13" fillId="0" borderId="39" xfId="4" applyBorder="1" applyAlignment="1">
      <alignment wrapText="1"/>
    </xf>
    <xf numFmtId="49" fontId="13" fillId="0" borderId="34" xfId="4" applyNumberFormat="1" applyBorder="1"/>
    <xf numFmtId="0" fontId="13" fillId="0" borderId="42" xfId="4" applyBorder="1" applyAlignment="1">
      <alignment horizontal="left" vertical="center" indent="1"/>
    </xf>
    <xf numFmtId="0" fontId="13" fillId="0" borderId="43" xfId="4" applyBorder="1" applyAlignment="1">
      <alignment horizontal="left" vertical="center" wrapText="1"/>
    </xf>
    <xf numFmtId="0" fontId="13" fillId="0" borderId="43" xfId="4" applyBorder="1" applyAlignment="1">
      <alignment wrapText="1"/>
    </xf>
    <xf numFmtId="0" fontId="18" fillId="0" borderId="42" xfId="4" applyFont="1" applyBorder="1" applyAlignment="1">
      <alignment horizontal="left" vertical="center" indent="1"/>
    </xf>
    <xf numFmtId="0" fontId="18" fillId="0" borderId="43" xfId="4" applyFont="1" applyBorder="1" applyAlignment="1">
      <alignment horizontal="left" vertical="center" wrapText="1"/>
    </xf>
    <xf numFmtId="0" fontId="18" fillId="0" borderId="43" xfId="4" applyFont="1" applyBorder="1" applyAlignment="1">
      <alignment wrapText="1"/>
    </xf>
    <xf numFmtId="0" fontId="13" fillId="0" borderId="42" xfId="4" applyBorder="1" applyAlignment="1">
      <alignment horizontal="left" indent="1"/>
    </xf>
    <xf numFmtId="1" fontId="18" fillId="0" borderId="43" xfId="4" applyNumberFormat="1" applyFont="1" applyBorder="1" applyAlignment="1">
      <alignment horizontal="right" vertical="center" wrapText="1"/>
    </xf>
    <xf numFmtId="0" fontId="13" fillId="0" borderId="43" xfId="4" applyBorder="1" applyAlignment="1">
      <alignment horizontal="left" vertical="center" indent="1"/>
    </xf>
    <xf numFmtId="0" fontId="18" fillId="0" borderId="43" xfId="4" applyFont="1" applyBorder="1" applyAlignment="1">
      <alignment vertical="center"/>
    </xf>
    <xf numFmtId="49" fontId="13" fillId="0" borderId="46" xfId="4" applyNumberFormat="1" applyBorder="1" applyAlignment="1">
      <alignment horizontal="left" vertical="center"/>
    </xf>
    <xf numFmtId="1" fontId="18" fillId="0" borderId="44" xfId="4" applyNumberFormat="1" applyFont="1" applyBorder="1" applyAlignment="1">
      <alignment horizontal="right" vertical="center" wrapText="1"/>
    </xf>
    <xf numFmtId="0" fontId="13" fillId="0" borderId="38" xfId="4" applyBorder="1" applyAlignment="1">
      <alignment horizontal="left" vertical="center" indent="1"/>
    </xf>
    <xf numFmtId="0" fontId="13" fillId="0" borderId="39" xfId="4" applyBorder="1" applyAlignment="1">
      <alignment horizontal="left" vertical="center" wrapText="1"/>
    </xf>
    <xf numFmtId="1" fontId="18" fillId="0" borderId="47" xfId="4" applyNumberFormat="1" applyFont="1" applyBorder="1" applyAlignment="1">
      <alignment horizontal="right" vertical="center" wrapText="1"/>
    </xf>
    <xf numFmtId="0" fontId="13" fillId="0" borderId="39" xfId="4" applyBorder="1" applyAlignment="1">
      <alignment horizontal="left" vertical="center" indent="1"/>
    </xf>
    <xf numFmtId="49" fontId="13" fillId="0" borderId="40" xfId="4" applyNumberFormat="1" applyBorder="1" applyAlignment="1">
      <alignment horizontal="left" vertical="center"/>
    </xf>
    <xf numFmtId="0" fontId="13" fillId="0" borderId="0" xfId="4" applyAlignment="1">
      <alignment horizontal="left" vertical="center" wrapText="1"/>
    </xf>
    <xf numFmtId="1" fontId="13" fillId="0" borderId="0" xfId="4" applyNumberFormat="1" applyAlignment="1">
      <alignment horizontal="left" vertical="center" wrapText="1"/>
    </xf>
    <xf numFmtId="4" fontId="13" fillId="0" borderId="0" xfId="4" applyNumberFormat="1" applyAlignment="1">
      <alignment horizontal="left" vertical="center"/>
    </xf>
    <xf numFmtId="49" fontId="13" fillId="0" borderId="37" xfId="4" applyNumberFormat="1" applyBorder="1" applyAlignment="1">
      <alignment horizontal="left" vertical="center"/>
    </xf>
    <xf numFmtId="0" fontId="21" fillId="5" borderId="48" xfId="4" applyFont="1" applyFill="1" applyBorder="1" applyAlignment="1">
      <alignment horizontal="left" vertical="center" indent="1"/>
    </xf>
    <xf numFmtId="0" fontId="22" fillId="5" borderId="49" xfId="4" applyFont="1" applyFill="1" applyBorder="1" applyAlignment="1">
      <alignment horizontal="left" vertical="center" wrapText="1"/>
    </xf>
    <xf numFmtId="0" fontId="13" fillId="5" borderId="49" xfId="4" applyFill="1" applyBorder="1" applyAlignment="1">
      <alignment horizontal="left" vertical="center" wrapText="1"/>
    </xf>
    <xf numFmtId="4" fontId="21" fillId="5" borderId="49" xfId="4" applyNumberFormat="1" applyFont="1" applyFill="1" applyBorder="1" applyAlignment="1">
      <alignment horizontal="left" vertical="center"/>
    </xf>
    <xf numFmtId="49" fontId="13" fillId="5" borderId="50" xfId="4" applyNumberFormat="1" applyFill="1" applyBorder="1" applyAlignment="1">
      <alignment horizontal="left" vertical="center"/>
    </xf>
    <xf numFmtId="0" fontId="13" fillId="5" borderId="49" xfId="4" applyFill="1" applyBorder="1" applyAlignment="1">
      <alignment wrapText="1"/>
    </xf>
    <xf numFmtId="0" fontId="13" fillId="5" borderId="49" xfId="4" applyFill="1" applyBorder="1"/>
    <xf numFmtId="49" fontId="18" fillId="5" borderId="50" xfId="4" applyNumberFormat="1" applyFont="1" applyFill="1" applyBorder="1" applyAlignment="1">
      <alignment horizontal="left" vertical="center"/>
    </xf>
    <xf numFmtId="0" fontId="13" fillId="0" borderId="37" xfId="4" applyBorder="1" applyAlignment="1">
      <alignment horizontal="right"/>
    </xf>
    <xf numFmtId="0" fontId="13" fillId="0" borderId="34" xfId="4" applyBorder="1" applyAlignment="1">
      <alignment horizontal="right"/>
    </xf>
    <xf numFmtId="0" fontId="13" fillId="0" borderId="0" xfId="4" applyAlignment="1">
      <alignment horizontal="center" vertical="center" wrapText="1"/>
    </xf>
    <xf numFmtId="0" fontId="18" fillId="0" borderId="39" xfId="4" applyFont="1" applyBorder="1" applyAlignment="1">
      <alignment vertical="top" wrapText="1"/>
    </xf>
    <xf numFmtId="0" fontId="13" fillId="0" borderId="0" xfId="4" applyAlignment="1">
      <alignment horizontal="center" vertical="center"/>
    </xf>
    <xf numFmtId="0" fontId="18" fillId="0" borderId="39" xfId="4" applyFont="1" applyBorder="1" applyAlignment="1">
      <alignment vertical="top"/>
    </xf>
    <xf numFmtId="14" fontId="18" fillId="0" borderId="39" xfId="4" applyNumberFormat="1" applyFont="1" applyBorder="1" applyAlignment="1">
      <alignment horizontal="center" vertical="top"/>
    </xf>
    <xf numFmtId="0" fontId="18" fillId="0" borderId="34" xfId="4" applyFont="1" applyBorder="1"/>
    <xf numFmtId="0" fontId="18" fillId="0" borderId="0" xfId="4" applyFont="1" applyAlignment="1">
      <alignment wrapText="1"/>
    </xf>
    <xf numFmtId="0" fontId="18" fillId="0" borderId="0" xfId="4" applyFont="1"/>
    <xf numFmtId="0" fontId="18" fillId="0" borderId="37" xfId="4" applyFont="1" applyBorder="1" applyAlignment="1">
      <alignment horizontal="right"/>
    </xf>
    <xf numFmtId="0" fontId="13" fillId="0" borderId="0" xfId="4" applyAlignment="1">
      <alignment horizontal="center"/>
    </xf>
    <xf numFmtId="0" fontId="13" fillId="0" borderId="51" xfId="4" applyBorder="1"/>
    <xf numFmtId="0" fontId="13" fillId="0" borderId="52" xfId="4" applyBorder="1" applyAlignment="1">
      <alignment wrapText="1"/>
    </xf>
    <xf numFmtId="0" fontId="13" fillId="0" borderId="52" xfId="4" applyBorder="1"/>
    <xf numFmtId="0" fontId="13" fillId="0" borderId="53" xfId="4" applyBorder="1" applyAlignment="1">
      <alignment horizontal="right"/>
    </xf>
    <xf numFmtId="0" fontId="21" fillId="0" borderId="0" xfId="4" applyFont="1" applyAlignment="1">
      <alignment horizontal="left" vertical="center"/>
    </xf>
    <xf numFmtId="0" fontId="14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 shrinkToFit="1"/>
    </xf>
    <xf numFmtId="0" fontId="14" fillId="0" borderId="0" xfId="4" applyFont="1" applyAlignment="1">
      <alignment horizontal="center" vertical="center"/>
    </xf>
    <xf numFmtId="4" fontId="13" fillId="0" borderId="54" xfId="4" applyNumberFormat="1" applyBorder="1"/>
    <xf numFmtId="4" fontId="24" fillId="7" borderId="44" xfId="4" applyNumberFormat="1" applyFont="1" applyFill="1" applyBorder="1" applyAlignment="1">
      <alignment vertical="center"/>
    </xf>
    <xf numFmtId="4" fontId="24" fillId="7" borderId="43" xfId="4" applyNumberFormat="1" applyFont="1" applyFill="1" applyBorder="1" applyAlignment="1">
      <alignment vertical="center" wrapText="1"/>
    </xf>
    <xf numFmtId="4" fontId="25" fillId="7" borderId="21" xfId="4" applyNumberFormat="1" applyFont="1" applyFill="1" applyBorder="1" applyAlignment="1">
      <alignment horizontal="center" vertical="center" wrapText="1" shrinkToFit="1"/>
    </xf>
    <xf numFmtId="4" fontId="24" fillId="7" borderId="21" xfId="4" applyNumberFormat="1" applyFont="1" applyFill="1" applyBorder="1" applyAlignment="1">
      <alignment horizontal="center" vertical="center" wrapText="1" shrinkToFit="1"/>
    </xf>
    <xf numFmtId="3" fontId="24" fillId="7" borderId="21" xfId="4" applyNumberFormat="1" applyFont="1" applyFill="1" applyBorder="1" applyAlignment="1">
      <alignment horizontal="center" vertical="center" wrapText="1"/>
    </xf>
    <xf numFmtId="4" fontId="13" fillId="0" borderId="44" xfId="4" applyNumberFormat="1" applyBorder="1" applyAlignment="1">
      <alignment vertical="center"/>
    </xf>
    <xf numFmtId="4" fontId="17" fillId="0" borderId="21" xfId="4" applyNumberFormat="1" applyFont="1" applyBorder="1" applyAlignment="1">
      <alignment horizontal="right" vertical="center" wrapText="1" shrinkToFit="1"/>
    </xf>
    <xf numFmtId="4" fontId="17" fillId="0" borderId="21" xfId="4" applyNumberFormat="1" applyFont="1" applyBorder="1" applyAlignment="1">
      <alignment horizontal="right" vertical="center" shrinkToFit="1"/>
    </xf>
    <xf numFmtId="4" fontId="13" fillId="0" borderId="21" xfId="4" applyNumberFormat="1" applyBorder="1" applyAlignment="1">
      <alignment vertical="center" shrinkToFit="1"/>
    </xf>
    <xf numFmtId="3" fontId="13" fillId="0" borderId="21" xfId="4" applyNumberFormat="1" applyBorder="1" applyAlignment="1">
      <alignment vertical="center"/>
    </xf>
    <xf numFmtId="4" fontId="18" fillId="0" borderId="44" xfId="4" applyNumberFormat="1" applyFont="1" applyBorder="1" applyAlignment="1">
      <alignment vertical="center"/>
    </xf>
    <xf numFmtId="4" fontId="18" fillId="0" borderId="21" xfId="4" applyNumberFormat="1" applyFont="1" applyBorder="1" applyAlignment="1">
      <alignment vertical="center" wrapText="1" shrinkToFit="1"/>
    </xf>
    <xf numFmtId="4" fontId="18" fillId="0" borderId="21" xfId="4" applyNumberFormat="1" applyFont="1" applyBorder="1" applyAlignment="1">
      <alignment vertical="center" shrinkToFit="1"/>
    </xf>
    <xf numFmtId="3" fontId="18" fillId="0" borderId="21" xfId="4" applyNumberFormat="1" applyFont="1" applyBorder="1" applyAlignment="1">
      <alignment vertical="center"/>
    </xf>
    <xf numFmtId="4" fontId="13" fillId="0" borderId="44" xfId="4" applyNumberFormat="1" applyBorder="1" applyAlignment="1">
      <alignment horizontal="left" vertical="center"/>
    </xf>
    <xf numFmtId="4" fontId="13" fillId="0" borderId="21" xfId="4" applyNumberFormat="1" applyBorder="1" applyAlignment="1">
      <alignment vertical="center" wrapText="1" shrinkToFit="1"/>
    </xf>
    <xf numFmtId="4" fontId="13" fillId="5" borderId="21" xfId="4" applyNumberFormat="1" applyFill="1" applyBorder="1" applyAlignment="1">
      <alignment vertical="center" wrapText="1" shrinkToFit="1"/>
    </xf>
    <xf numFmtId="4" fontId="13" fillId="5" borderId="21" xfId="4" applyNumberFormat="1" applyFill="1" applyBorder="1" applyAlignment="1">
      <alignment vertical="center" shrinkToFit="1"/>
    </xf>
    <xf numFmtId="3" fontId="13" fillId="5" borderId="21" xfId="4" applyNumberFormat="1" applyFill="1" applyBorder="1" applyAlignment="1">
      <alignment vertical="center"/>
    </xf>
    <xf numFmtId="0" fontId="16" fillId="0" borderId="0" xfId="4" applyFont="1"/>
    <xf numFmtId="0" fontId="26" fillId="0" borderId="54" xfId="4" applyFont="1" applyBorder="1" applyAlignment="1">
      <alignment horizontal="center" vertical="center" wrapText="1"/>
    </xf>
    <xf numFmtId="0" fontId="26" fillId="7" borderId="44" xfId="4" applyFont="1" applyFill="1" applyBorder="1" applyAlignment="1">
      <alignment horizontal="center" vertical="center" wrapText="1"/>
    </xf>
    <xf numFmtId="0" fontId="26" fillId="7" borderId="43" xfId="4" applyFont="1" applyFill="1" applyBorder="1" applyAlignment="1">
      <alignment horizontal="center" vertical="center" wrapText="1"/>
    </xf>
    <xf numFmtId="0" fontId="26" fillId="7" borderId="21" xfId="4" applyFont="1" applyFill="1" applyBorder="1" applyAlignment="1">
      <alignment horizontal="center" vertical="center" wrapText="1"/>
    </xf>
    <xf numFmtId="0" fontId="24" fillId="0" borderId="54" xfId="4" applyFont="1" applyBorder="1" applyAlignment="1">
      <alignment vertical="center"/>
    </xf>
    <xf numFmtId="49" fontId="24" fillId="0" borderId="44" xfId="4" applyNumberFormat="1" applyFont="1" applyBorder="1" applyAlignment="1">
      <alignment vertical="center"/>
    </xf>
    <xf numFmtId="4" fontId="24" fillId="0" borderId="21" xfId="4" applyNumberFormat="1" applyFont="1" applyBorder="1" applyAlignment="1">
      <alignment horizontal="center" vertical="center"/>
    </xf>
    <xf numFmtId="4" fontId="24" fillId="0" borderId="21" xfId="4" applyNumberFormat="1" applyFont="1" applyBorder="1" applyAlignment="1">
      <alignment vertical="center"/>
    </xf>
    <xf numFmtId="164" fontId="24" fillId="0" borderId="21" xfId="4" applyNumberFormat="1" applyFont="1" applyBorder="1" applyAlignment="1">
      <alignment vertical="center"/>
    </xf>
    <xf numFmtId="0" fontId="24" fillId="0" borderId="54" xfId="4" applyFont="1" applyBorder="1"/>
    <xf numFmtId="0" fontId="24" fillId="5" borderId="44" xfId="4" applyFont="1" applyFill="1" applyBorder="1" applyAlignment="1">
      <alignment vertical="center"/>
    </xf>
    <xf numFmtId="0" fontId="24" fillId="5" borderId="44" xfId="4" applyFont="1" applyFill="1" applyBorder="1" applyAlignment="1">
      <alignment vertical="center" wrapText="1"/>
    </xf>
    <xf numFmtId="0" fontId="24" fillId="5" borderId="43" xfId="4" applyFont="1" applyFill="1" applyBorder="1" applyAlignment="1">
      <alignment vertical="center" wrapText="1"/>
    </xf>
    <xf numFmtId="4" fontId="24" fillId="5" borderId="21" xfId="4" applyNumberFormat="1" applyFont="1" applyFill="1" applyBorder="1" applyAlignment="1">
      <alignment horizontal="center" vertical="center"/>
    </xf>
    <xf numFmtId="4" fontId="24" fillId="5" borderId="21" xfId="4" applyNumberFormat="1" applyFont="1" applyFill="1" applyBorder="1" applyAlignment="1">
      <alignment vertical="center"/>
    </xf>
    <xf numFmtId="164" fontId="24" fillId="5" borderId="21" xfId="4" applyNumberFormat="1" applyFont="1" applyFill="1" applyBorder="1" applyAlignment="1">
      <alignment vertical="center"/>
    </xf>
    <xf numFmtId="4" fontId="13" fillId="0" borderId="0" xfId="4" applyNumberFormat="1"/>
    <xf numFmtId="164" fontId="13" fillId="0" borderId="0" xfId="4" applyNumberFormat="1"/>
    <xf numFmtId="0" fontId="13" fillId="0" borderId="21" xfId="4" applyBorder="1" applyAlignment="1">
      <alignment vertical="center"/>
    </xf>
    <xf numFmtId="49" fontId="13" fillId="0" borderId="43" xfId="4" applyNumberFormat="1" applyBorder="1" applyAlignment="1">
      <alignment vertical="center"/>
    </xf>
    <xf numFmtId="49" fontId="13" fillId="0" borderId="0" xfId="4" applyNumberFormat="1"/>
    <xf numFmtId="0" fontId="13" fillId="5" borderId="21" xfId="4" applyFill="1" applyBorder="1" applyAlignment="1">
      <alignment vertical="center"/>
    </xf>
    <xf numFmtId="49" fontId="13" fillId="5" borderId="43" xfId="4" applyNumberFormat="1" applyFill="1" applyBorder="1" applyAlignment="1">
      <alignment vertical="center"/>
    </xf>
    <xf numFmtId="0" fontId="13" fillId="7" borderId="21" xfId="4" applyFill="1" applyBorder="1"/>
    <xf numFmtId="49" fontId="13" fillId="7" borderId="21" xfId="4" applyNumberFormat="1" applyFill="1" applyBorder="1"/>
    <xf numFmtId="0" fontId="13" fillId="7" borderId="21" xfId="4" applyFill="1" applyBorder="1" applyAlignment="1">
      <alignment horizontal="center"/>
    </xf>
    <xf numFmtId="0" fontId="13" fillId="7" borderId="44" xfId="4" applyFill="1" applyBorder="1"/>
    <xf numFmtId="0" fontId="13" fillId="7" borderId="21" xfId="4" applyFill="1" applyBorder="1" applyAlignment="1">
      <alignment wrapText="1"/>
    </xf>
    <xf numFmtId="0" fontId="13" fillId="0" borderId="0" xfId="4" applyAlignment="1">
      <alignment vertical="top"/>
    </xf>
    <xf numFmtId="49" fontId="13" fillId="0" borderId="0" xfId="4" applyNumberFormat="1" applyAlignment="1">
      <alignment vertical="top"/>
    </xf>
    <xf numFmtId="0" fontId="13" fillId="0" borderId="0" xfId="4" applyAlignment="1">
      <alignment horizontal="center" vertical="top"/>
    </xf>
    <xf numFmtId="165" fontId="13" fillId="0" borderId="0" xfId="4" applyNumberFormat="1" applyAlignment="1">
      <alignment vertical="top"/>
    </xf>
    <xf numFmtId="4" fontId="13" fillId="0" borderId="0" xfId="4" applyNumberFormat="1" applyAlignment="1">
      <alignment vertical="top"/>
    </xf>
    <xf numFmtId="0" fontId="18" fillId="5" borderId="55" xfId="4" applyFont="1" applyFill="1" applyBorder="1" applyAlignment="1">
      <alignment vertical="top"/>
    </xf>
    <xf numFmtId="49" fontId="18" fillId="5" borderId="35" xfId="4" applyNumberFormat="1" applyFont="1" applyFill="1" applyBorder="1" applyAlignment="1">
      <alignment vertical="top"/>
    </xf>
    <xf numFmtId="49" fontId="18" fillId="5" borderId="35" xfId="4" applyNumberFormat="1" applyFont="1" applyFill="1" applyBorder="1" applyAlignment="1">
      <alignment horizontal="left" vertical="top" wrapText="1"/>
    </xf>
    <xf numFmtId="0" fontId="18" fillId="5" borderId="35" xfId="4" applyFont="1" applyFill="1" applyBorder="1" applyAlignment="1">
      <alignment horizontal="center" vertical="top" shrinkToFit="1"/>
    </xf>
    <xf numFmtId="165" fontId="18" fillId="5" borderId="35" xfId="4" applyNumberFormat="1" applyFont="1" applyFill="1" applyBorder="1" applyAlignment="1">
      <alignment vertical="top" shrinkToFit="1"/>
    </xf>
    <xf numFmtId="4" fontId="18" fillId="5" borderId="35" xfId="4" applyNumberFormat="1" applyFont="1" applyFill="1" applyBorder="1" applyAlignment="1">
      <alignment vertical="top" shrinkToFit="1"/>
    </xf>
    <xf numFmtId="4" fontId="18" fillId="5" borderId="56" xfId="4" applyNumberFormat="1" applyFont="1" applyFill="1" applyBorder="1" applyAlignment="1">
      <alignment vertical="top" shrinkToFit="1"/>
    </xf>
    <xf numFmtId="4" fontId="18" fillId="5" borderId="0" xfId="4" applyNumberFormat="1" applyFont="1" applyFill="1" applyAlignment="1">
      <alignment vertical="top" shrinkToFit="1"/>
    </xf>
    <xf numFmtId="165" fontId="18" fillId="5" borderId="0" xfId="4" applyNumberFormat="1" applyFont="1" applyFill="1" applyAlignment="1">
      <alignment vertical="top" shrinkToFit="1"/>
    </xf>
    <xf numFmtId="0" fontId="28" fillId="0" borderId="57" xfId="4" applyFont="1" applyBorder="1" applyAlignment="1">
      <alignment vertical="top"/>
    </xf>
    <xf numFmtId="49" fontId="28" fillId="0" borderId="58" xfId="4" applyNumberFormat="1" applyFont="1" applyBorder="1" applyAlignment="1">
      <alignment vertical="top"/>
    </xf>
    <xf numFmtId="49" fontId="28" fillId="0" borderId="58" xfId="4" applyNumberFormat="1" applyFont="1" applyBorder="1" applyAlignment="1">
      <alignment horizontal="left" vertical="top" wrapText="1"/>
    </xf>
    <xf numFmtId="0" fontId="28" fillId="0" borderId="58" xfId="4" applyFont="1" applyBorder="1" applyAlignment="1">
      <alignment horizontal="center" vertical="top" shrinkToFit="1"/>
    </xf>
    <xf numFmtId="165" fontId="28" fillId="0" borderId="58" xfId="4" applyNumberFormat="1" applyFont="1" applyBorder="1" applyAlignment="1">
      <alignment vertical="top" shrinkToFit="1"/>
    </xf>
    <xf numFmtId="4" fontId="28" fillId="6" borderId="58" xfId="4" applyNumberFormat="1" applyFont="1" applyFill="1" applyBorder="1" applyAlignment="1" applyProtection="1">
      <alignment vertical="top" shrinkToFit="1"/>
      <protection locked="0"/>
    </xf>
    <xf numFmtId="4" fontId="28" fillId="0" borderId="59" xfId="4" applyNumberFormat="1" applyFont="1" applyBorder="1" applyAlignment="1">
      <alignment vertical="top" shrinkToFit="1"/>
    </xf>
    <xf numFmtId="4" fontId="28" fillId="6" borderId="0" xfId="4" applyNumberFormat="1" applyFont="1" applyFill="1" applyAlignment="1" applyProtection="1">
      <alignment vertical="top" shrinkToFit="1"/>
      <protection locked="0"/>
    </xf>
    <xf numFmtId="4" fontId="28" fillId="0" borderId="0" xfId="4" applyNumberFormat="1" applyFont="1" applyAlignment="1">
      <alignment vertical="top" shrinkToFit="1"/>
    </xf>
    <xf numFmtId="165" fontId="28" fillId="0" borderId="0" xfId="4" applyNumberFormat="1" applyFont="1" applyAlignment="1">
      <alignment vertical="top" shrinkToFit="1"/>
    </xf>
    <xf numFmtId="0" fontId="28" fillId="0" borderId="0" xfId="4" applyFont="1"/>
    <xf numFmtId="0" fontId="28" fillId="0" borderId="0" xfId="4" applyFont="1" applyAlignment="1">
      <alignment vertical="top"/>
    </xf>
    <xf numFmtId="49" fontId="28" fillId="0" borderId="0" xfId="4" applyNumberFormat="1" applyFont="1" applyAlignment="1">
      <alignment vertical="top"/>
    </xf>
    <xf numFmtId="165" fontId="29" fillId="0" borderId="0" xfId="4" quotePrefix="1" applyNumberFormat="1" applyFont="1" applyAlignment="1">
      <alignment horizontal="left" vertical="top" wrapText="1"/>
    </xf>
    <xf numFmtId="165" fontId="29" fillId="0" borderId="0" xfId="4" applyNumberFormat="1" applyFont="1" applyAlignment="1">
      <alignment horizontal="center" vertical="top" wrapText="1" shrinkToFit="1"/>
    </xf>
    <xf numFmtId="165" fontId="29" fillId="0" borderId="0" xfId="4" applyNumberFormat="1" applyFont="1" applyAlignment="1">
      <alignment vertical="top" wrapText="1" shrinkToFit="1"/>
    </xf>
    <xf numFmtId="0" fontId="28" fillId="0" borderId="60" xfId="4" applyFont="1" applyBorder="1" applyAlignment="1">
      <alignment vertical="top"/>
    </xf>
    <xf numFmtId="49" fontId="28" fillId="0" borderId="61" xfId="4" applyNumberFormat="1" applyFont="1" applyBorder="1" applyAlignment="1">
      <alignment vertical="top"/>
    </xf>
    <xf numFmtId="49" fontId="28" fillId="0" borderId="61" xfId="4" applyNumberFormat="1" applyFont="1" applyBorder="1" applyAlignment="1">
      <alignment horizontal="left" vertical="top" wrapText="1"/>
    </xf>
    <xf numFmtId="0" fontId="28" fillId="0" borderId="61" xfId="4" applyFont="1" applyBorder="1" applyAlignment="1">
      <alignment horizontal="center" vertical="top" shrinkToFit="1"/>
    </xf>
    <xf numFmtId="165" fontId="28" fillId="0" borderId="61" xfId="4" applyNumberFormat="1" applyFont="1" applyBorder="1" applyAlignment="1">
      <alignment vertical="top" shrinkToFit="1"/>
    </xf>
    <xf numFmtId="4" fontId="28" fillId="6" borderId="61" xfId="4" applyNumberFormat="1" applyFont="1" applyFill="1" applyBorder="1" applyAlignment="1" applyProtection="1">
      <alignment vertical="top" shrinkToFit="1"/>
      <protection locked="0"/>
    </xf>
    <xf numFmtId="4" fontId="28" fillId="0" borderId="62" xfId="4" applyNumberFormat="1" applyFont="1" applyBorder="1" applyAlignment="1">
      <alignment vertical="top" shrinkToFit="1"/>
    </xf>
    <xf numFmtId="165" fontId="30" fillId="0" borderId="0" xfId="4" quotePrefix="1" applyNumberFormat="1" applyFont="1" applyAlignment="1">
      <alignment horizontal="left" vertical="top" wrapText="1"/>
    </xf>
    <xf numFmtId="165" fontId="30" fillId="0" borderId="0" xfId="4" applyNumberFormat="1" applyFont="1" applyAlignment="1">
      <alignment horizontal="center" vertical="top" wrapText="1" shrinkToFit="1"/>
    </xf>
    <xf numFmtId="165" fontId="30" fillId="0" borderId="0" xfId="4" applyNumberFormat="1" applyFont="1" applyAlignment="1">
      <alignment vertical="top" wrapText="1" shrinkToFit="1"/>
    </xf>
    <xf numFmtId="49" fontId="13" fillId="0" borderId="0" xfId="4" applyNumberFormat="1" applyAlignment="1">
      <alignment horizontal="left" vertical="top" wrapText="1"/>
    </xf>
    <xf numFmtId="0" fontId="18" fillId="5" borderId="44" xfId="4" applyFont="1" applyFill="1" applyBorder="1" applyAlignment="1">
      <alignment vertical="top"/>
    </xf>
    <xf numFmtId="49" fontId="18" fillId="5" borderId="43" xfId="4" applyNumberFormat="1" applyFont="1" applyFill="1" applyBorder="1" applyAlignment="1">
      <alignment vertical="top"/>
    </xf>
    <xf numFmtId="49" fontId="18" fillId="5" borderId="43" xfId="4" applyNumberFormat="1" applyFont="1" applyFill="1" applyBorder="1" applyAlignment="1">
      <alignment horizontal="left" vertical="top" wrapText="1"/>
    </xf>
    <xf numFmtId="0" fontId="18" fillId="5" borderId="43" xfId="4" applyFont="1" applyFill="1" applyBorder="1" applyAlignment="1">
      <alignment horizontal="center" vertical="top"/>
    </xf>
    <xf numFmtId="0" fontId="18" fillId="5" borderId="43" xfId="4" applyFont="1" applyFill="1" applyBorder="1" applyAlignment="1">
      <alignment vertical="top"/>
    </xf>
    <xf numFmtId="4" fontId="18" fillId="5" borderId="45" xfId="4" applyNumberFormat="1" applyFont="1" applyFill="1" applyBorder="1" applyAlignment="1">
      <alignment vertical="top" shrinkToFit="1"/>
    </xf>
    <xf numFmtId="49" fontId="13" fillId="0" borderId="0" xfId="4" applyNumberFormat="1" applyAlignment="1">
      <alignment horizontal="left" wrapText="1"/>
    </xf>
    <xf numFmtId="0" fontId="13" fillId="0" borderId="0" xfId="6" applyFont="1"/>
    <xf numFmtId="0" fontId="34" fillId="0" borderId="0" xfId="6" applyFont="1" applyAlignment="1">
      <alignment horizontal="left"/>
    </xf>
    <xf numFmtId="0" fontId="13" fillId="0" borderId="17" xfId="6" applyFont="1" applyBorder="1" applyAlignment="1">
      <alignment horizontal="center"/>
    </xf>
    <xf numFmtId="0" fontId="13" fillId="0" borderId="18" xfId="6" applyFont="1" applyBorder="1"/>
    <xf numFmtId="0" fontId="22" fillId="0" borderId="65" xfId="6" applyFont="1" applyBorder="1" applyAlignment="1">
      <alignment horizontal="center"/>
    </xf>
    <xf numFmtId="166" fontId="22" fillId="0" borderId="66" xfId="6" applyNumberFormat="1" applyFont="1" applyBorder="1" applyAlignment="1">
      <alignment horizontal="center"/>
    </xf>
    <xf numFmtId="0" fontId="13" fillId="0" borderId="65" xfId="6" applyFont="1" applyBorder="1" applyAlignment="1">
      <alignment horizontal="center"/>
    </xf>
    <xf numFmtId="0" fontId="13" fillId="0" borderId="25" xfId="6" applyFont="1" applyBorder="1"/>
    <xf numFmtId="0" fontId="13" fillId="0" borderId="67" xfId="6" applyFont="1" applyBorder="1"/>
    <xf numFmtId="166" fontId="22" fillId="0" borderId="68" xfId="6" applyNumberFormat="1" applyFont="1" applyBorder="1" applyAlignment="1">
      <alignment horizontal="center"/>
    </xf>
    <xf numFmtId="0" fontId="13" fillId="0" borderId="69" xfId="6" applyFont="1" applyBorder="1" applyAlignment="1">
      <alignment horizontal="center"/>
    </xf>
    <xf numFmtId="0" fontId="35" fillId="0" borderId="70" xfId="6" applyFont="1" applyBorder="1"/>
    <xf numFmtId="0" fontId="13" fillId="0" borderId="70" xfId="6" applyFont="1" applyBorder="1"/>
    <xf numFmtId="166" fontId="35" fillId="0" borderId="70" xfId="6" applyNumberFormat="1" applyFont="1" applyBorder="1"/>
    <xf numFmtId="166" fontId="13" fillId="0" borderId="70" xfId="6" applyNumberFormat="1" applyFont="1" applyBorder="1"/>
    <xf numFmtId="166" fontId="35" fillId="0" borderId="71" xfId="6" applyNumberFormat="1" applyFont="1" applyBorder="1"/>
    <xf numFmtId="0" fontId="36" fillId="8" borderId="20" xfId="6" applyFont="1" applyFill="1" applyBorder="1" applyAlignment="1">
      <alignment horizontal="center"/>
    </xf>
    <xf numFmtId="0" fontId="22" fillId="8" borderId="21" xfId="6" applyFont="1" applyFill="1" applyBorder="1"/>
    <xf numFmtId="0" fontId="33" fillId="8" borderId="21" xfId="6" applyFill="1" applyBorder="1"/>
    <xf numFmtId="0" fontId="35" fillId="8" borderId="21" xfId="6" applyFont="1" applyFill="1" applyBorder="1" applyAlignment="1">
      <alignment horizontal="right"/>
    </xf>
    <xf numFmtId="5" fontId="33" fillId="8" borderId="21" xfId="6" applyNumberFormat="1" applyFill="1" applyBorder="1"/>
    <xf numFmtId="5" fontId="33" fillId="8" borderId="72" xfId="6" applyNumberFormat="1" applyFill="1" applyBorder="1"/>
    <xf numFmtId="0" fontId="13" fillId="0" borderId="20" xfId="6" applyFont="1" applyBorder="1" applyAlignment="1">
      <alignment horizontal="center"/>
    </xf>
    <xf numFmtId="0" fontId="35" fillId="0" borderId="21" xfId="6" applyFont="1" applyBorder="1"/>
    <xf numFmtId="9" fontId="35" fillId="0" borderId="21" xfId="7" applyFont="1" applyBorder="1"/>
    <xf numFmtId="5" fontId="35" fillId="0" borderId="21" xfId="6" applyNumberFormat="1" applyFont="1" applyBorder="1"/>
    <xf numFmtId="5" fontId="13" fillId="0" borderId="21" xfId="6" applyNumberFormat="1" applyFont="1" applyBorder="1"/>
    <xf numFmtId="5" fontId="35" fillId="0" borderId="72" xfId="6" applyNumberFormat="1" applyFont="1" applyBorder="1"/>
    <xf numFmtId="5" fontId="13" fillId="0" borderId="72" xfId="6" applyNumberFormat="1" applyFont="1" applyBorder="1"/>
    <xf numFmtId="0" fontId="35" fillId="8" borderId="21" xfId="6" applyFont="1" applyFill="1" applyBorder="1"/>
    <xf numFmtId="0" fontId="13" fillId="8" borderId="21" xfId="6" applyFont="1" applyFill="1" applyBorder="1"/>
    <xf numFmtId="5" fontId="35" fillId="8" borderId="21" xfId="6" applyNumberFormat="1" applyFont="1" applyFill="1" applyBorder="1"/>
    <xf numFmtId="5" fontId="13" fillId="8" borderId="21" xfId="6" applyNumberFormat="1" applyFont="1" applyFill="1" applyBorder="1"/>
    <xf numFmtId="5" fontId="35" fillId="8" borderId="72" xfId="6" applyNumberFormat="1" applyFont="1" applyFill="1" applyBorder="1"/>
    <xf numFmtId="0" fontId="13" fillId="0" borderId="21" xfId="6" applyFont="1" applyBorder="1"/>
    <xf numFmtId="166" fontId="13" fillId="0" borderId="21" xfId="6" applyNumberFormat="1" applyFont="1" applyBorder="1"/>
    <xf numFmtId="0" fontId="13" fillId="0" borderId="72" xfId="6" applyFont="1" applyBorder="1"/>
    <xf numFmtId="0" fontId="33" fillId="8" borderId="20" xfId="6" applyFill="1" applyBorder="1" applyAlignment="1">
      <alignment horizontal="center"/>
    </xf>
    <xf numFmtId="0" fontId="21" fillId="8" borderId="21" xfId="6" applyFont="1" applyFill="1" applyBorder="1"/>
    <xf numFmtId="166" fontId="33" fillId="8" borderId="21" xfId="6" applyNumberFormat="1" applyFill="1" applyBorder="1"/>
    <xf numFmtId="0" fontId="33" fillId="8" borderId="72" xfId="6" applyFill="1" applyBorder="1"/>
    <xf numFmtId="0" fontId="13" fillId="9" borderId="0" xfId="6" applyFont="1" applyFill="1"/>
    <xf numFmtId="0" fontId="37" fillId="8" borderId="21" xfId="6" applyFont="1" applyFill="1" applyBorder="1"/>
    <xf numFmtId="9" fontId="37" fillId="8" borderId="21" xfId="7" applyFont="1" applyFill="1" applyBorder="1"/>
    <xf numFmtId="5" fontId="37" fillId="8" borderId="21" xfId="6" applyNumberFormat="1" applyFont="1" applyFill="1" applyBorder="1"/>
    <xf numFmtId="5" fontId="38" fillId="8" borderId="21" xfId="6" applyNumberFormat="1" applyFont="1" applyFill="1" applyBorder="1"/>
    <xf numFmtId="5" fontId="38" fillId="8" borderId="72" xfId="6" applyNumberFormat="1" applyFont="1" applyFill="1" applyBorder="1"/>
    <xf numFmtId="0" fontId="33" fillId="8" borderId="24" xfId="6" applyFill="1" applyBorder="1" applyAlignment="1">
      <alignment horizontal="center"/>
    </xf>
    <xf numFmtId="0" fontId="37" fillId="8" borderId="25" xfId="6" applyFont="1" applyFill="1" applyBorder="1"/>
    <xf numFmtId="0" fontId="38" fillId="8" borderId="25" xfId="6" applyFont="1" applyFill="1" applyBorder="1"/>
    <xf numFmtId="5" fontId="37" fillId="8" borderId="25" xfId="6" applyNumberFormat="1" applyFont="1" applyFill="1" applyBorder="1"/>
    <xf numFmtId="5" fontId="38" fillId="8" borderId="25" xfId="6" applyNumberFormat="1" applyFont="1" applyFill="1" applyBorder="1"/>
    <xf numFmtId="5" fontId="37" fillId="8" borderId="26" xfId="6" applyNumberFormat="1" applyFont="1" applyFill="1" applyBorder="1"/>
    <xf numFmtId="0" fontId="13" fillId="0" borderId="0" xfId="6" applyFont="1" applyAlignment="1">
      <alignment horizontal="center"/>
    </xf>
    <xf numFmtId="166" fontId="13" fillId="0" borderId="0" xfId="6" applyNumberFormat="1" applyFont="1"/>
    <xf numFmtId="5" fontId="13" fillId="0" borderId="0" xfId="6" applyNumberFormat="1" applyFont="1"/>
    <xf numFmtId="0" fontId="34" fillId="0" borderId="0" xfId="8" applyFont="1" applyAlignment="1">
      <alignment vertical="center" wrapText="1"/>
    </xf>
    <xf numFmtId="0" fontId="34" fillId="0" borderId="0" xfId="8" applyFont="1" applyAlignment="1">
      <alignment horizontal="left" vertical="center" wrapText="1"/>
    </xf>
    <xf numFmtId="0" fontId="21" fillId="0" borderId="48" xfId="8" applyFont="1" applyBorder="1" applyAlignment="1">
      <alignment horizontal="left" vertical="center" wrapText="1"/>
    </xf>
    <xf numFmtId="0" fontId="14" fillId="0" borderId="49" xfId="8" applyFont="1" applyBorder="1" applyAlignment="1">
      <alignment horizontal="left" vertical="center" wrapText="1"/>
    </xf>
    <xf numFmtId="0" fontId="34" fillId="0" borderId="49" xfId="8" applyFont="1" applyBorder="1" applyAlignment="1">
      <alignment horizontal="left" vertical="center" wrapText="1"/>
    </xf>
    <xf numFmtId="166" fontId="34" fillId="0" borderId="49" xfId="8" applyNumberFormat="1" applyFont="1" applyBorder="1" applyAlignment="1">
      <alignment horizontal="left" vertical="center" wrapText="1"/>
    </xf>
    <xf numFmtId="167" fontId="34" fillId="0" borderId="49" xfId="8" applyNumberFormat="1" applyFont="1" applyBorder="1" applyAlignment="1">
      <alignment horizontal="left" vertical="center" wrapText="1"/>
    </xf>
    <xf numFmtId="167" fontId="34" fillId="0" borderId="50" xfId="8" applyNumberFormat="1" applyFont="1" applyBorder="1" applyAlignment="1">
      <alignment horizontal="left" vertical="center" wrapText="1"/>
    </xf>
    <xf numFmtId="0" fontId="22" fillId="0" borderId="20" xfId="8" applyFont="1" applyBorder="1" applyAlignment="1">
      <alignment horizontal="center" vertical="center" wrapText="1"/>
    </xf>
    <xf numFmtId="0" fontId="22" fillId="0" borderId="45" xfId="8" applyFont="1" applyBorder="1" applyAlignment="1">
      <alignment horizontal="center" vertical="center" wrapText="1"/>
    </xf>
    <xf numFmtId="0" fontId="22" fillId="0" borderId="21" xfId="8" applyFont="1" applyBorder="1" applyAlignment="1">
      <alignment horizontal="center" vertical="center" wrapText="1"/>
    </xf>
    <xf numFmtId="166" fontId="22" fillId="0" borderId="21" xfId="8" applyNumberFormat="1" applyFont="1" applyBorder="1" applyAlignment="1">
      <alignment horizontal="center" vertical="center" wrapText="1"/>
    </xf>
    <xf numFmtId="167" fontId="22" fillId="0" borderId="21" xfId="8" applyNumberFormat="1" applyFont="1" applyBorder="1" applyAlignment="1">
      <alignment horizontal="center" vertical="center" wrapText="1"/>
    </xf>
    <xf numFmtId="167" fontId="22" fillId="0" borderId="72" xfId="8" applyNumberFormat="1" applyFont="1" applyBorder="1" applyAlignment="1">
      <alignment horizontal="center" vertical="center" wrapText="1"/>
    </xf>
    <xf numFmtId="0" fontId="13" fillId="0" borderId="0" xfId="8" applyAlignment="1">
      <alignment vertical="center" wrapText="1"/>
    </xf>
    <xf numFmtId="0" fontId="13" fillId="0" borderId="0" xfId="8" applyAlignment="1">
      <alignment horizontal="center" vertical="center" wrapText="1"/>
    </xf>
    <xf numFmtId="0" fontId="22" fillId="0" borderId="24" xfId="8" applyFont="1" applyBorder="1" applyAlignment="1">
      <alignment horizontal="center" vertical="center" wrapText="1"/>
    </xf>
    <xf numFmtId="0" fontId="22" fillId="0" borderId="73" xfId="8" applyFont="1" applyBorder="1" applyAlignment="1">
      <alignment horizontal="center" vertical="center" wrapText="1"/>
    </xf>
    <xf numFmtId="0" fontId="22" fillId="0" borderId="25" xfId="8" applyFont="1" applyBorder="1" applyAlignment="1">
      <alignment horizontal="center" vertical="center" wrapText="1"/>
    </xf>
    <xf numFmtId="166" fontId="22" fillId="0" borderId="25" xfId="8" applyNumberFormat="1" applyFont="1" applyBorder="1" applyAlignment="1">
      <alignment horizontal="center" vertical="center" wrapText="1"/>
    </xf>
    <xf numFmtId="167" fontId="22" fillId="0" borderId="25" xfId="8" applyNumberFormat="1" applyFont="1" applyBorder="1" applyAlignment="1">
      <alignment horizontal="center" vertical="center" wrapText="1"/>
    </xf>
    <xf numFmtId="167" fontId="22" fillId="0" borderId="26" xfId="8" applyNumberFormat="1" applyFont="1" applyBorder="1" applyAlignment="1">
      <alignment horizontal="center" vertical="center" wrapText="1"/>
    </xf>
    <xf numFmtId="0" fontId="22" fillId="0" borderId="17" xfId="8" applyFont="1" applyBorder="1" applyAlignment="1">
      <alignment horizontal="center" vertical="center" wrapText="1"/>
    </xf>
    <xf numFmtId="0" fontId="22" fillId="0" borderId="64" xfId="8" applyFont="1" applyBorder="1" applyAlignment="1">
      <alignment horizontal="center" vertical="center" wrapText="1"/>
    </xf>
    <xf numFmtId="0" fontId="22" fillId="0" borderId="18" xfId="8" applyFont="1" applyBorder="1" applyAlignment="1">
      <alignment horizontal="center" vertical="center" wrapText="1"/>
    </xf>
    <xf numFmtId="166" fontId="22" fillId="0" borderId="18" xfId="8" applyNumberFormat="1" applyFont="1" applyBorder="1" applyAlignment="1">
      <alignment horizontal="center" vertical="center" wrapText="1"/>
    </xf>
    <xf numFmtId="167" fontId="22" fillId="0" borderId="18" xfId="8" applyNumberFormat="1" applyFont="1" applyBorder="1" applyAlignment="1">
      <alignment horizontal="center" vertical="center" wrapText="1"/>
    </xf>
    <xf numFmtId="167" fontId="22" fillId="0" borderId="19" xfId="8" applyNumberFormat="1" applyFont="1" applyBorder="1" applyAlignment="1">
      <alignment horizontal="center" vertical="center" wrapText="1"/>
    </xf>
    <xf numFmtId="0" fontId="39" fillId="8" borderId="74" xfId="8" applyFont="1" applyFill="1" applyBorder="1" applyAlignment="1">
      <alignment horizontal="center" vertical="center" wrapText="1"/>
    </xf>
    <xf numFmtId="0" fontId="35" fillId="8" borderId="64" xfId="8" applyFont="1" applyFill="1" applyBorder="1" applyAlignment="1">
      <alignment vertical="center" wrapText="1"/>
    </xf>
    <xf numFmtId="0" fontId="39" fillId="8" borderId="18" xfId="8" applyFont="1" applyFill="1" applyBorder="1" applyAlignment="1">
      <alignment horizontal="center" vertical="center" wrapText="1"/>
    </xf>
    <xf numFmtId="166" fontId="39" fillId="8" borderId="18" xfId="8" applyNumberFormat="1" applyFont="1" applyFill="1" applyBorder="1" applyAlignment="1">
      <alignment horizontal="center" vertical="center" wrapText="1"/>
    </xf>
    <xf numFmtId="167" fontId="39" fillId="8" borderId="18" xfId="8" applyNumberFormat="1" applyFont="1" applyFill="1" applyBorder="1" applyAlignment="1">
      <alignment horizontal="center" vertical="center" wrapText="1"/>
    </xf>
    <xf numFmtId="167" fontId="39" fillId="8" borderId="19" xfId="8" applyNumberFormat="1" applyFont="1" applyFill="1" applyBorder="1" applyAlignment="1">
      <alignment horizontal="center" vertical="center" wrapText="1"/>
    </xf>
    <xf numFmtId="0" fontId="39" fillId="0" borderId="20" xfId="8" applyFont="1" applyBorder="1" applyAlignment="1">
      <alignment horizontal="center" vertical="center" wrapText="1"/>
    </xf>
    <xf numFmtId="0" fontId="39" fillId="0" borderId="21" xfId="8" applyFont="1" applyBorder="1" applyAlignment="1">
      <alignment horizontal="center" vertical="center" wrapText="1"/>
    </xf>
    <xf numFmtId="166" fontId="39" fillId="0" borderId="21" xfId="8" applyNumberFormat="1" applyFont="1" applyBorder="1" applyAlignment="1">
      <alignment horizontal="center" vertical="center" wrapText="1"/>
    </xf>
    <xf numFmtId="167" fontId="39" fillId="0" borderId="21" xfId="8" applyNumberFormat="1" applyFont="1" applyBorder="1" applyAlignment="1">
      <alignment horizontal="center" vertical="center" wrapText="1"/>
    </xf>
    <xf numFmtId="167" fontId="39" fillId="0" borderId="72" xfId="8" applyNumberFormat="1" applyFont="1" applyBorder="1" applyAlignment="1">
      <alignment horizontal="center" vertical="center" wrapText="1"/>
    </xf>
    <xf numFmtId="0" fontId="13" fillId="0" borderId="20" xfId="8" applyBorder="1" applyAlignment="1" applyProtection="1">
      <alignment horizontal="center" vertical="center" wrapText="1"/>
    </xf>
    <xf numFmtId="0" fontId="22" fillId="8" borderId="21" xfId="8" applyFont="1" applyFill="1" applyBorder="1" applyAlignment="1">
      <alignment vertical="center" wrapText="1"/>
    </xf>
    <xf numFmtId="0" fontId="33" fillId="0" borderId="21" xfId="8" applyFont="1" applyBorder="1" applyAlignment="1">
      <alignment vertical="center" wrapText="1"/>
    </xf>
    <xf numFmtId="49" fontId="33" fillId="0" borderId="21" xfId="8" applyNumberFormat="1" applyFont="1" applyBorder="1" applyAlignment="1">
      <alignment vertical="center" wrapText="1"/>
    </xf>
    <xf numFmtId="166" fontId="33" fillId="0" borderId="21" xfId="8" applyNumberFormat="1" applyFont="1" applyBorder="1" applyAlignment="1">
      <alignment vertical="center" wrapText="1"/>
    </xf>
    <xf numFmtId="167" fontId="33" fillId="0" borderId="21" xfId="8" applyNumberFormat="1" applyFont="1" applyBorder="1" applyAlignment="1">
      <alignment vertical="center" wrapText="1"/>
    </xf>
    <xf numFmtId="167" fontId="33" fillId="0" borderId="72" xfId="8" applyNumberFormat="1" applyFont="1" applyBorder="1" applyAlignment="1">
      <alignment vertical="center" wrapText="1"/>
    </xf>
    <xf numFmtId="168" fontId="33" fillId="0" borderId="21" xfId="9" applyFont="1" applyBorder="1" applyAlignment="1">
      <alignment horizontal="center" vertical="center" wrapText="1"/>
    </xf>
    <xf numFmtId="168" fontId="33" fillId="0" borderId="21" xfId="9" applyFont="1" applyBorder="1" applyAlignment="1">
      <alignment horizontal="left" vertical="center" wrapText="1"/>
    </xf>
    <xf numFmtId="0" fontId="41" fillId="0" borderId="0" xfId="8" applyFont="1" applyAlignment="1">
      <alignment vertical="center" wrapText="1"/>
    </xf>
    <xf numFmtId="0" fontId="41" fillId="0" borderId="20" xfId="8" applyFont="1" applyBorder="1" applyAlignment="1" applyProtection="1">
      <alignment horizontal="center" vertical="center" wrapText="1"/>
    </xf>
    <xf numFmtId="168" fontId="43" fillId="0" borderId="21" xfId="9" applyFont="1" applyBorder="1" applyAlignment="1">
      <alignment horizontal="center" vertical="center" wrapText="1"/>
    </xf>
    <xf numFmtId="168" fontId="43" fillId="0" borderId="21" xfId="9" applyFont="1" applyBorder="1" applyAlignment="1">
      <alignment horizontal="left" vertical="center" wrapText="1"/>
    </xf>
    <xf numFmtId="0" fontId="13" fillId="0" borderId="21" xfId="10" applyBorder="1" applyAlignment="1">
      <alignment vertical="center" wrapText="1"/>
    </xf>
    <xf numFmtId="168" fontId="13" fillId="0" borderId="21" xfId="9" applyFont="1" applyBorder="1" applyAlignment="1">
      <alignment horizontal="center" vertical="center" wrapText="1"/>
    </xf>
    <xf numFmtId="168" fontId="0" fillId="0" borderId="21" xfId="9" applyFont="1" applyBorder="1" applyAlignment="1">
      <alignment horizontal="left" vertical="center" wrapText="1"/>
    </xf>
    <xf numFmtId="0" fontId="31" fillId="0" borderId="21" xfId="11" applyFont="1" applyBorder="1" applyAlignment="1">
      <alignment vertical="center" wrapText="1"/>
    </xf>
    <xf numFmtId="0" fontId="31" fillId="0" borderId="21" xfId="11" applyFont="1" applyBorder="1" applyAlignment="1">
      <alignment horizontal="center" vertical="center" wrapText="1"/>
    </xf>
    <xf numFmtId="166" fontId="46" fillId="0" borderId="21" xfId="11" applyNumberFormat="1" applyFont="1" applyBorder="1" applyAlignment="1">
      <alignment horizontal="right" vertical="center" wrapText="1"/>
    </xf>
    <xf numFmtId="166" fontId="46" fillId="10" borderId="21" xfId="11" applyNumberFormat="1" applyFont="1" applyFill="1" applyBorder="1" applyAlignment="1" applyProtection="1">
      <alignment horizontal="right" vertical="center" wrapText="1"/>
      <protection locked="0"/>
    </xf>
    <xf numFmtId="166" fontId="47" fillId="0" borderId="21" xfId="11" applyNumberFormat="1" applyFont="1" applyBorder="1" applyAlignment="1">
      <alignment horizontal="right" vertical="center" wrapText="1"/>
    </xf>
    <xf numFmtId="4" fontId="33" fillId="0" borderId="21" xfId="12" applyNumberFormat="1" applyFont="1" applyBorder="1" applyAlignment="1">
      <alignment vertical="center" wrapText="1"/>
    </xf>
    <xf numFmtId="4" fontId="48" fillId="0" borderId="21" xfId="12" applyNumberFormat="1" applyFont="1" applyBorder="1" applyAlignment="1">
      <alignment vertical="center" wrapText="1"/>
    </xf>
    <xf numFmtId="0" fontId="0" fillId="0" borderId="75" xfId="13" applyFont="1" applyBorder="1" applyAlignment="1">
      <alignment vertical="center" wrapText="1"/>
    </xf>
    <xf numFmtId="168" fontId="0" fillId="0" borderId="75" xfId="9" applyFont="1" applyBorder="1" applyAlignment="1">
      <alignment horizontal="center" vertical="center" wrapText="1"/>
    </xf>
    <xf numFmtId="0" fontId="0" fillId="0" borderId="75" xfId="14" applyFont="1" applyBorder="1" applyAlignment="1">
      <alignment vertical="center" wrapText="1"/>
    </xf>
    <xf numFmtId="2" fontId="40" fillId="10" borderId="75" xfId="15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16" applyAlignment="1" applyProtection="1">
      <alignment vertical="center" wrapText="1"/>
    </xf>
    <xf numFmtId="0" fontId="48" fillId="0" borderId="75" xfId="13" applyFont="1" applyBorder="1" applyAlignment="1">
      <alignment vertical="center" wrapText="1"/>
    </xf>
    <xf numFmtId="168" fontId="48" fillId="0" borderId="75" xfId="9" applyFont="1" applyBorder="1" applyAlignment="1">
      <alignment horizontal="center" vertical="center" wrapText="1"/>
    </xf>
    <xf numFmtId="0" fontId="48" fillId="0" borderId="75" xfId="14" applyFont="1" applyBorder="1" applyAlignment="1">
      <alignment vertical="center" wrapText="1"/>
    </xf>
    <xf numFmtId="2" fontId="42" fillId="0" borderId="75" xfId="15" applyNumberFormat="1" applyFont="1" applyBorder="1" applyAlignment="1">
      <alignment horizontal="right" vertical="center" wrapText="1"/>
    </xf>
    <xf numFmtId="0" fontId="48" fillId="0" borderId="0" xfId="16" applyFont="1" applyAlignment="1" applyProtection="1">
      <alignment vertical="center" wrapText="1"/>
    </xf>
    <xf numFmtId="0" fontId="31" fillId="0" borderId="21" xfId="17" applyBorder="1" applyAlignment="1">
      <alignment horizontal="center" vertical="center" wrapText="1"/>
    </xf>
    <xf numFmtId="0" fontId="31" fillId="0" borderId="21" xfId="17" applyBorder="1" applyAlignment="1">
      <alignment horizontal="left" vertical="center" wrapText="1"/>
    </xf>
    <xf numFmtId="166" fontId="33" fillId="10" borderId="21" xfId="18" applyNumberFormat="1" applyFont="1" applyFill="1" applyBorder="1" applyAlignment="1" applyProtection="1">
      <alignment vertical="center" wrapText="1"/>
      <protection locked="0"/>
    </xf>
    <xf numFmtId="0" fontId="51" fillId="0" borderId="21" xfId="17" applyFont="1" applyBorder="1" applyAlignment="1">
      <alignment horizontal="center" vertical="center" wrapText="1"/>
    </xf>
    <xf numFmtId="0" fontId="51" fillId="0" borderId="21" xfId="17" applyFont="1" applyBorder="1" applyAlignment="1">
      <alignment horizontal="left" vertical="center" wrapText="1"/>
    </xf>
    <xf numFmtId="166" fontId="43" fillId="0" borderId="21" xfId="18" applyNumberFormat="1" applyFont="1" applyBorder="1" applyAlignment="1">
      <alignment vertical="center" wrapText="1"/>
    </xf>
    <xf numFmtId="0" fontId="13" fillId="8" borderId="20" xfId="10" applyFill="1" applyBorder="1" applyAlignment="1">
      <alignment horizontal="center" vertical="center" wrapText="1"/>
    </xf>
    <xf numFmtId="0" fontId="35" fillId="8" borderId="21" xfId="8" applyFont="1" applyFill="1" applyBorder="1" applyAlignment="1">
      <alignment vertical="center" wrapText="1"/>
    </xf>
    <xf numFmtId="0" fontId="13" fillId="8" borderId="21" xfId="8" applyFill="1" applyBorder="1" applyAlignment="1">
      <alignment horizontal="center" vertical="center" wrapText="1"/>
    </xf>
    <xf numFmtId="0" fontId="13" fillId="8" borderId="21" xfId="8" applyFill="1" applyBorder="1" applyAlignment="1">
      <alignment vertical="center" wrapText="1"/>
    </xf>
    <xf numFmtId="166" fontId="13" fillId="8" borderId="21" xfId="8" applyNumberFormat="1" applyFill="1" applyBorder="1" applyAlignment="1">
      <alignment vertical="center" wrapText="1"/>
    </xf>
    <xf numFmtId="167" fontId="13" fillId="8" borderId="21" xfId="8" applyNumberFormat="1" applyFill="1" applyBorder="1" applyAlignment="1">
      <alignment vertical="center" wrapText="1"/>
    </xf>
    <xf numFmtId="167" fontId="13" fillId="8" borderId="72" xfId="8" applyNumberFormat="1" applyFill="1" applyBorder="1" applyAlignment="1">
      <alignment vertical="center" wrapText="1"/>
    </xf>
    <xf numFmtId="0" fontId="13" fillId="0" borderId="0" xfId="10" applyAlignment="1">
      <alignment vertical="center" wrapText="1"/>
    </xf>
    <xf numFmtId="0" fontId="13" fillId="0" borderId="24" xfId="10" applyBorder="1" applyAlignment="1">
      <alignment horizontal="center" vertical="center" wrapText="1"/>
    </xf>
    <xf numFmtId="0" fontId="35" fillId="0" borderId="25" xfId="8" applyFont="1" applyBorder="1" applyAlignment="1">
      <alignment vertical="center" wrapText="1"/>
    </xf>
    <xf numFmtId="0" fontId="13" fillId="0" borderId="25" xfId="8" applyBorder="1" applyAlignment="1">
      <alignment horizontal="center" vertical="center" wrapText="1"/>
    </xf>
    <xf numFmtId="0" fontId="13" fillId="0" borderId="25" xfId="8" applyBorder="1" applyAlignment="1">
      <alignment vertical="center" wrapText="1"/>
    </xf>
    <xf numFmtId="166" fontId="13" fillId="0" borderId="25" xfId="8" applyNumberFormat="1" applyBorder="1" applyAlignment="1">
      <alignment vertical="center" wrapText="1"/>
    </xf>
    <xf numFmtId="167" fontId="13" fillId="0" borderId="25" xfId="8" applyNumberFormat="1" applyBorder="1" applyAlignment="1">
      <alignment vertical="center" wrapText="1"/>
    </xf>
    <xf numFmtId="167" fontId="13" fillId="0" borderId="26" xfId="8" applyNumberFormat="1" applyBorder="1" applyAlignment="1">
      <alignment vertical="center" wrapText="1"/>
    </xf>
    <xf numFmtId="0" fontId="33" fillId="0" borderId="69" xfId="8" applyFont="1" applyBorder="1" applyAlignment="1">
      <alignment horizontal="center" vertical="center" wrapText="1"/>
    </xf>
    <xf numFmtId="49" fontId="35" fillId="0" borderId="32" xfId="8" applyNumberFormat="1" applyFont="1" applyBorder="1" applyAlignment="1">
      <alignment vertical="center" wrapText="1"/>
    </xf>
    <xf numFmtId="0" fontId="35" fillId="0" borderId="70" xfId="8" applyFont="1" applyBorder="1" applyAlignment="1">
      <alignment vertical="center" wrapText="1"/>
    </xf>
    <xf numFmtId="49" fontId="35" fillId="0" borderId="70" xfId="8" applyNumberFormat="1" applyFont="1" applyBorder="1" applyAlignment="1">
      <alignment vertical="center" wrapText="1"/>
    </xf>
    <xf numFmtId="166" fontId="33" fillId="0" borderId="70" xfId="8" applyNumberFormat="1" applyFont="1" applyBorder="1" applyAlignment="1">
      <alignment vertical="center" wrapText="1"/>
    </xf>
    <xf numFmtId="167" fontId="35" fillId="0" borderId="70" xfId="8" applyNumberFormat="1" applyFont="1" applyBorder="1" applyAlignment="1">
      <alignment vertical="center" wrapText="1"/>
    </xf>
    <xf numFmtId="166" fontId="43" fillId="0" borderId="70" xfId="8" applyNumberFormat="1" applyFont="1" applyBorder="1" applyAlignment="1">
      <alignment vertical="center" wrapText="1"/>
    </xf>
    <xf numFmtId="167" fontId="43" fillId="0" borderId="71" xfId="8" applyNumberFormat="1" applyFont="1" applyBorder="1" applyAlignment="1">
      <alignment vertical="center" wrapText="1"/>
    </xf>
    <xf numFmtId="0" fontId="33" fillId="0" borderId="22" xfId="8" applyFont="1" applyBorder="1" applyAlignment="1">
      <alignment horizontal="center" vertical="center" wrapText="1"/>
    </xf>
    <xf numFmtId="49" fontId="35" fillId="0" borderId="35" xfId="8" applyNumberFormat="1" applyFont="1" applyBorder="1" applyAlignment="1">
      <alignment vertical="center" wrapText="1"/>
    </xf>
    <xf numFmtId="0" fontId="35" fillId="0" borderId="23" xfId="8" applyFont="1" applyBorder="1" applyAlignment="1">
      <alignment vertical="center" wrapText="1"/>
    </xf>
    <xf numFmtId="49" fontId="35" fillId="0" borderId="23" xfId="8" applyNumberFormat="1" applyFont="1" applyBorder="1" applyAlignment="1">
      <alignment vertical="center" wrapText="1"/>
    </xf>
    <xf numFmtId="166" fontId="33" fillId="0" borderId="23" xfId="8" applyNumberFormat="1" applyFont="1" applyBorder="1" applyAlignment="1">
      <alignment vertical="center" wrapText="1"/>
    </xf>
    <xf numFmtId="167" fontId="43" fillId="0" borderId="23" xfId="8" applyNumberFormat="1" applyFont="1" applyBorder="1" applyAlignment="1">
      <alignment vertical="center" wrapText="1"/>
    </xf>
    <xf numFmtId="166" fontId="43" fillId="0" borderId="23" xfId="8" applyNumberFormat="1" applyFont="1" applyBorder="1" applyAlignment="1">
      <alignment vertical="center" wrapText="1"/>
    </xf>
    <xf numFmtId="167" fontId="35" fillId="0" borderId="76" xfId="8" applyNumberFormat="1" applyFont="1" applyBorder="1" applyAlignment="1">
      <alignment vertical="center" wrapText="1"/>
    </xf>
    <xf numFmtId="0" fontId="33" fillId="0" borderId="74" xfId="8" applyFont="1" applyBorder="1" applyAlignment="1">
      <alignment horizontal="center" vertical="center" wrapText="1"/>
    </xf>
    <xf numFmtId="49" fontId="35" fillId="0" borderId="0" xfId="8" applyNumberFormat="1" applyFont="1" applyAlignment="1">
      <alignment vertical="center" wrapText="1"/>
    </xf>
    <xf numFmtId="0" fontId="35" fillId="0" borderId="0" xfId="8" applyFont="1" applyAlignment="1">
      <alignment vertical="center" wrapText="1"/>
    </xf>
    <xf numFmtId="166" fontId="33" fillId="0" borderId="0" xfId="8" applyNumberFormat="1" applyFont="1" applyAlignment="1">
      <alignment vertical="center" wrapText="1"/>
    </xf>
    <xf numFmtId="167" fontId="43" fillId="0" borderId="0" xfId="8" applyNumberFormat="1" applyFont="1" applyAlignment="1">
      <alignment vertical="center" wrapText="1"/>
    </xf>
    <xf numFmtId="166" fontId="43" fillId="0" borderId="0" xfId="8" applyNumberFormat="1" applyFont="1" applyAlignment="1">
      <alignment vertical="center" wrapText="1"/>
    </xf>
    <xf numFmtId="167" fontId="35" fillId="0" borderId="37" xfId="8" applyNumberFormat="1" applyFont="1" applyBorder="1" applyAlignment="1">
      <alignment vertical="center" wrapText="1"/>
    </xf>
    <xf numFmtId="0" fontId="33" fillId="11" borderId="77" xfId="8" applyFont="1" applyFill="1" applyBorder="1" applyAlignment="1">
      <alignment horizontal="center" vertical="center" wrapText="1"/>
    </xf>
    <xf numFmtId="49" fontId="35" fillId="11" borderId="49" xfId="8" applyNumberFormat="1" applyFont="1" applyFill="1" applyBorder="1" applyAlignment="1">
      <alignment vertical="center" wrapText="1"/>
    </xf>
    <xf numFmtId="0" fontId="33" fillId="11" borderId="49" xfId="8" applyFont="1" applyFill="1" applyBorder="1" applyAlignment="1">
      <alignment vertical="center" wrapText="1"/>
    </xf>
    <xf numFmtId="49" fontId="33" fillId="11" borderId="49" xfId="8" applyNumberFormat="1" applyFont="1" applyFill="1" applyBorder="1" applyAlignment="1">
      <alignment vertical="center" wrapText="1"/>
    </xf>
    <xf numFmtId="166" fontId="33" fillId="11" borderId="49" xfId="8" applyNumberFormat="1" applyFont="1" applyFill="1" applyBorder="1" applyAlignment="1">
      <alignment vertical="center" wrapText="1"/>
    </xf>
    <xf numFmtId="167" fontId="22" fillId="11" borderId="49" xfId="8" applyNumberFormat="1" applyFont="1" applyFill="1" applyBorder="1" applyAlignment="1">
      <alignment vertical="center" wrapText="1"/>
    </xf>
    <xf numFmtId="167" fontId="22" fillId="11" borderId="50" xfId="8" applyNumberFormat="1" applyFont="1" applyFill="1" applyBorder="1" applyAlignment="1">
      <alignment vertical="center" wrapText="1"/>
    </xf>
    <xf numFmtId="166" fontId="13" fillId="0" borderId="0" xfId="8" applyNumberFormat="1" applyAlignment="1">
      <alignment vertical="center" wrapText="1"/>
    </xf>
    <xf numFmtId="167" fontId="13" fillId="0" borderId="0" xfId="8" applyNumberFormat="1" applyAlignment="1">
      <alignment vertical="center" wrapText="1"/>
    </xf>
    <xf numFmtId="0" fontId="21" fillId="0" borderId="0" xfId="8" applyFont="1" applyAlignment="1">
      <alignment horizontal="center"/>
    </xf>
    <xf numFmtId="0" fontId="21" fillId="0" borderId="0" xfId="8" applyFont="1" applyAlignment="1">
      <alignment horizontal="center" wrapText="1"/>
    </xf>
    <xf numFmtId="0" fontId="21" fillId="0" borderId="48" xfId="8" applyFont="1" applyBorder="1" applyAlignment="1">
      <alignment horizontal="left"/>
    </xf>
    <xf numFmtId="0" fontId="14" fillId="0" borderId="49" xfId="8" applyFont="1" applyBorder="1" applyAlignment="1">
      <alignment horizontal="left"/>
    </xf>
    <xf numFmtId="0" fontId="34" fillId="0" borderId="49" xfId="8" applyFont="1" applyBorder="1" applyAlignment="1">
      <alignment horizontal="left"/>
    </xf>
    <xf numFmtId="166" fontId="34" fillId="0" borderId="49" xfId="8" applyNumberFormat="1" applyFont="1" applyBorder="1" applyAlignment="1">
      <alignment horizontal="left"/>
    </xf>
    <xf numFmtId="166" fontId="34" fillId="0" borderId="50" xfId="8" applyNumberFormat="1" applyFont="1" applyBorder="1" applyAlignment="1">
      <alignment horizontal="left"/>
    </xf>
    <xf numFmtId="166" fontId="34" fillId="0" borderId="0" xfId="8" applyNumberFormat="1" applyFont="1" applyAlignment="1">
      <alignment horizontal="left"/>
    </xf>
    <xf numFmtId="0" fontId="22" fillId="0" borderId="20" xfId="19" applyFont="1" applyBorder="1" applyAlignment="1">
      <alignment horizontal="center"/>
    </xf>
    <xf numFmtId="0" fontId="22" fillId="0" borderId="45" xfId="19" applyFont="1" applyBorder="1" applyAlignment="1">
      <alignment horizontal="center" vertical="center"/>
    </xf>
    <xf numFmtId="0" fontId="22" fillId="0" borderId="21" xfId="19" applyFont="1" applyBorder="1" applyAlignment="1">
      <alignment horizontal="center"/>
    </xf>
    <xf numFmtId="166" fontId="22" fillId="0" borderId="21" xfId="19" applyNumberFormat="1" applyFont="1" applyBorder="1" applyAlignment="1">
      <alignment horizontal="center"/>
    </xf>
    <xf numFmtId="166" fontId="22" fillId="0" borderId="72" xfId="19" applyNumberFormat="1" applyFont="1" applyBorder="1" applyAlignment="1">
      <alignment horizontal="center"/>
    </xf>
    <xf numFmtId="166" fontId="22" fillId="0" borderId="0" xfId="19" applyNumberFormat="1" applyFont="1" applyAlignment="1">
      <alignment horizontal="center"/>
    </xf>
    <xf numFmtId="0" fontId="22" fillId="0" borderId="24" xfId="19" applyFont="1" applyBorder="1" applyAlignment="1">
      <alignment horizontal="center"/>
    </xf>
    <xf numFmtId="0" fontId="22" fillId="0" borderId="73" xfId="19" applyFont="1" applyBorder="1" applyAlignment="1">
      <alignment horizontal="center"/>
    </xf>
    <xf numFmtId="0" fontId="22" fillId="0" borderId="25" xfId="19" applyFont="1" applyBorder="1" applyAlignment="1">
      <alignment horizontal="center"/>
    </xf>
    <xf numFmtId="166" fontId="22" fillId="0" borderId="25" xfId="19" applyNumberFormat="1" applyFont="1" applyBorder="1" applyAlignment="1">
      <alignment horizontal="center"/>
    </xf>
    <xf numFmtId="166" fontId="22" fillId="0" borderId="26" xfId="19" applyNumberFormat="1" applyFont="1" applyBorder="1" applyAlignment="1">
      <alignment horizontal="center"/>
    </xf>
    <xf numFmtId="0" fontId="22" fillId="0" borderId="17" xfId="19" applyFont="1" applyBorder="1" applyAlignment="1">
      <alignment horizontal="center"/>
    </xf>
    <xf numFmtId="0" fontId="22" fillId="0" borderId="64" xfId="19" applyFont="1" applyBorder="1" applyAlignment="1">
      <alignment horizontal="center"/>
    </xf>
    <xf numFmtId="0" fontId="22" fillId="0" borderId="18" xfId="19" applyFont="1" applyBorder="1" applyAlignment="1">
      <alignment horizontal="center"/>
    </xf>
    <xf numFmtId="166" fontId="22" fillId="0" borderId="18" xfId="19" applyNumberFormat="1" applyFont="1" applyBorder="1" applyAlignment="1">
      <alignment horizontal="center"/>
    </xf>
    <xf numFmtId="166" fontId="22" fillId="0" borderId="19" xfId="19" applyNumberFormat="1" applyFont="1" applyBorder="1" applyAlignment="1">
      <alignment horizontal="center"/>
    </xf>
    <xf numFmtId="0" fontId="39" fillId="8" borderId="22" xfId="19" applyFont="1" applyFill="1" applyBorder="1" applyAlignment="1">
      <alignment horizontal="center" vertical="center"/>
    </xf>
    <xf numFmtId="0" fontId="35" fillId="8" borderId="21" xfId="19" applyFont="1" applyFill="1" applyBorder="1" applyAlignment="1">
      <alignment vertical="center"/>
    </xf>
    <xf numFmtId="0" fontId="39" fillId="8" borderId="21" xfId="19" applyFont="1" applyFill="1" applyBorder="1" applyAlignment="1">
      <alignment horizontal="center" vertical="center"/>
    </xf>
    <xf numFmtId="166" fontId="39" fillId="8" borderId="21" xfId="19" applyNumberFormat="1" applyFont="1" applyFill="1" applyBorder="1" applyAlignment="1">
      <alignment horizontal="center" vertical="center"/>
    </xf>
    <xf numFmtId="166" fontId="39" fillId="8" borderId="72" xfId="19" applyNumberFormat="1" applyFont="1" applyFill="1" applyBorder="1" applyAlignment="1">
      <alignment horizontal="center" vertical="center"/>
    </xf>
    <xf numFmtId="166" fontId="39" fillId="0" borderId="0" xfId="19" applyNumberFormat="1" applyFont="1" applyAlignment="1">
      <alignment horizontal="center" vertical="center"/>
    </xf>
    <xf numFmtId="0" fontId="53" fillId="0" borderId="20" xfId="19" applyFont="1" applyBorder="1" applyAlignment="1">
      <alignment horizontal="center" vertical="center"/>
    </xf>
    <xf numFmtId="49" fontId="18" fillId="8" borderId="21" xfId="19" applyNumberFormat="1" applyFont="1" applyFill="1" applyBorder="1" applyAlignment="1">
      <alignment vertical="center"/>
    </xf>
    <xf numFmtId="0" fontId="33" fillId="12" borderId="21" xfId="19" applyFont="1" applyFill="1" applyBorder="1" applyAlignment="1">
      <alignment vertical="center"/>
    </xf>
    <xf numFmtId="0" fontId="33" fillId="0" borderId="21" xfId="19" applyFont="1" applyBorder="1" applyAlignment="1">
      <alignment vertical="center"/>
    </xf>
    <xf numFmtId="167" fontId="33" fillId="0" borderId="21" xfId="19" applyNumberFormat="1" applyFont="1" applyBorder="1" applyAlignment="1">
      <alignment vertical="center"/>
    </xf>
    <xf numFmtId="167" fontId="33" fillId="0" borderId="72" xfId="19" applyNumberFormat="1" applyFont="1" applyBorder="1" applyAlignment="1">
      <alignment vertical="center"/>
    </xf>
    <xf numFmtId="167" fontId="33" fillId="0" borderId="0" xfId="19" applyNumberFormat="1" applyFont="1" applyAlignment="1">
      <alignment vertical="center"/>
    </xf>
    <xf numFmtId="0" fontId="33" fillId="0" borderId="20" xfId="19" applyFont="1" applyBorder="1" applyAlignment="1">
      <alignment horizontal="center" vertical="center" wrapText="1"/>
    </xf>
    <xf numFmtId="0" fontId="31" fillId="0" borderId="21" xfId="8" applyFont="1" applyBorder="1" applyAlignment="1">
      <alignment vertical="center" wrapText="1"/>
    </xf>
    <xf numFmtId="0" fontId="31" fillId="0" borderId="21" xfId="20" applyBorder="1" applyAlignment="1">
      <alignment horizontal="center" vertical="center" wrapText="1"/>
    </xf>
    <xf numFmtId="0" fontId="33" fillId="0" borderId="21" xfId="19" applyFont="1" applyBorder="1" applyAlignment="1">
      <alignment vertical="center" wrapText="1"/>
    </xf>
    <xf numFmtId="4" fontId="33" fillId="0" borderId="21" xfId="18" applyNumberFormat="1" applyFont="1" applyBorder="1" applyAlignment="1">
      <alignment vertical="center"/>
    </xf>
    <xf numFmtId="167" fontId="33" fillId="0" borderId="21" xfId="19" applyNumberFormat="1" applyFont="1" applyBorder="1" applyAlignment="1">
      <alignment vertical="center" wrapText="1"/>
    </xf>
    <xf numFmtId="4" fontId="33" fillId="10" borderId="21" xfId="18" applyNumberFormat="1" applyFont="1" applyFill="1" applyBorder="1" applyAlignment="1" applyProtection="1">
      <alignment vertical="center"/>
      <protection locked="0"/>
    </xf>
    <xf numFmtId="167" fontId="33" fillId="0" borderId="72" xfId="19" applyNumberFormat="1" applyFont="1" applyBorder="1" applyAlignment="1">
      <alignment vertical="center" wrapText="1"/>
    </xf>
    <xf numFmtId="167" fontId="33" fillId="0" borderId="0" xfId="19" applyNumberFormat="1" applyFont="1" applyAlignment="1">
      <alignment vertical="center" wrapText="1"/>
    </xf>
    <xf numFmtId="0" fontId="48" fillId="0" borderId="20" xfId="19" applyFont="1" applyBorder="1" applyAlignment="1">
      <alignment horizontal="center" vertical="center" wrapText="1"/>
    </xf>
    <xf numFmtId="0" fontId="50" fillId="0" borderId="21" xfId="8" applyFont="1" applyBorder="1" applyAlignment="1">
      <alignment vertical="center" wrapText="1"/>
    </xf>
    <xf numFmtId="0" fontId="50" fillId="0" borderId="21" xfId="20" applyFont="1" applyBorder="1" applyAlignment="1">
      <alignment horizontal="center" vertical="center" wrapText="1"/>
    </xf>
    <xf numFmtId="0" fontId="48" fillId="0" borderId="21" xfId="19" applyFont="1" applyBorder="1" applyAlignment="1">
      <alignment vertical="center" wrapText="1"/>
    </xf>
    <xf numFmtId="4" fontId="48" fillId="0" borderId="21" xfId="18" applyNumberFormat="1" applyFont="1" applyBorder="1" applyAlignment="1">
      <alignment vertical="center"/>
    </xf>
    <xf numFmtId="0" fontId="54" fillId="0" borderId="21" xfId="8" applyFont="1" applyBorder="1" applyAlignment="1">
      <alignment vertical="center" wrapText="1"/>
    </xf>
    <xf numFmtId="0" fontId="22" fillId="8" borderId="43" xfId="19" applyFont="1" applyFill="1" applyBorder="1" applyAlignment="1">
      <alignment vertical="center" wrapText="1"/>
    </xf>
    <xf numFmtId="0" fontId="13" fillId="0" borderId="21" xfId="10" applyBorder="1" applyAlignment="1">
      <alignment vertical="center"/>
    </xf>
    <xf numFmtId="168" fontId="33" fillId="0" borderId="21" xfId="8" applyNumberFormat="1" applyFont="1" applyBorder="1" applyAlignment="1" applyProtection="1">
      <alignment horizontal="left" vertical="center"/>
    </xf>
    <xf numFmtId="168" fontId="33" fillId="0" borderId="21" xfId="9" applyFont="1" applyBorder="1" applyAlignment="1">
      <alignment horizontal="center" vertical="center"/>
    </xf>
    <xf numFmtId="4" fontId="33" fillId="10" borderId="21" xfId="9" applyNumberFormat="1" applyFont="1" applyFill="1" applyBorder="1" applyAlignment="1" applyProtection="1">
      <alignment horizontal="right" vertical="center"/>
      <protection locked="0"/>
    </xf>
    <xf numFmtId="0" fontId="24" fillId="0" borderId="20" xfId="19" applyFont="1" applyBorder="1" applyAlignment="1">
      <alignment horizontal="center" vertical="center" wrapText="1"/>
    </xf>
    <xf numFmtId="0" fontId="0" fillId="0" borderId="21" xfId="10" applyFont="1" applyBorder="1" applyAlignment="1">
      <alignment vertical="center"/>
    </xf>
    <xf numFmtId="0" fontId="13" fillId="8" borderId="20" xfId="10" applyFill="1" applyBorder="1" applyAlignment="1">
      <alignment horizontal="center" vertical="center"/>
    </xf>
    <xf numFmtId="0" fontId="35" fillId="8" borderId="45" xfId="19" applyFont="1" applyFill="1" applyBorder="1" applyAlignment="1">
      <alignment vertical="center"/>
    </xf>
    <xf numFmtId="0" fontId="13" fillId="8" borderId="21" xfId="19" applyFill="1" applyBorder="1" applyAlignment="1">
      <alignment horizontal="center" vertical="center"/>
    </xf>
    <xf numFmtId="0" fontId="13" fillId="8" borderId="21" xfId="19" applyFill="1" applyBorder="1" applyAlignment="1">
      <alignment vertical="center"/>
    </xf>
    <xf numFmtId="166" fontId="13" fillId="8" borderId="21" xfId="19" applyNumberFormat="1" applyFill="1" applyBorder="1" applyAlignment="1">
      <alignment vertical="center"/>
    </xf>
    <xf numFmtId="166" fontId="13" fillId="8" borderId="72" xfId="19" applyNumberFormat="1" applyFill="1" applyBorder="1" applyAlignment="1">
      <alignment vertical="center"/>
    </xf>
    <xf numFmtId="166" fontId="13" fillId="0" borderId="0" xfId="19" applyNumberFormat="1" applyAlignment="1">
      <alignment vertical="center"/>
    </xf>
    <xf numFmtId="0" fontId="33" fillId="0" borderId="69" xfId="19" applyFont="1" applyBorder="1" applyAlignment="1">
      <alignment horizontal="center" vertical="center"/>
    </xf>
    <xf numFmtId="49" fontId="35" fillId="0" borderId="32" xfId="19" applyNumberFormat="1" applyFont="1" applyBorder="1" applyAlignment="1">
      <alignment vertical="center"/>
    </xf>
    <xf numFmtId="0" fontId="35" fillId="0" borderId="70" xfId="19" applyFont="1" applyBorder="1" applyAlignment="1">
      <alignment vertical="center"/>
    </xf>
    <xf numFmtId="49" fontId="35" fillId="0" borderId="70" xfId="19" applyNumberFormat="1" applyFont="1" applyBorder="1" applyAlignment="1">
      <alignment vertical="center"/>
    </xf>
    <xf numFmtId="167" fontId="33" fillId="0" borderId="70" xfId="19" applyNumberFormat="1" applyFont="1" applyBorder="1" applyAlignment="1">
      <alignment vertical="center"/>
    </xf>
    <xf numFmtId="167" fontId="35" fillId="0" borderId="70" xfId="19" applyNumberFormat="1" applyFont="1" applyBorder="1" applyAlignment="1">
      <alignment vertical="center"/>
    </xf>
    <xf numFmtId="167" fontId="43" fillId="0" borderId="70" xfId="19" applyNumberFormat="1" applyFont="1" applyBorder="1" applyAlignment="1">
      <alignment vertical="center"/>
    </xf>
    <xf numFmtId="167" fontId="43" fillId="0" borderId="71" xfId="19" applyNumberFormat="1" applyFont="1" applyBorder="1" applyAlignment="1">
      <alignment vertical="center"/>
    </xf>
    <xf numFmtId="167" fontId="43" fillId="0" borderId="0" xfId="19" applyNumberFormat="1" applyFont="1" applyAlignment="1">
      <alignment vertical="center"/>
    </xf>
    <xf numFmtId="0" fontId="33" fillId="0" borderId="20" xfId="19" applyFont="1" applyBorder="1" applyAlignment="1">
      <alignment horizontal="center" vertical="center"/>
    </xf>
    <xf numFmtId="49" fontId="35" fillId="0" borderId="43" xfId="19" applyNumberFormat="1" applyFont="1" applyBorder="1" applyAlignment="1">
      <alignment vertical="center"/>
    </xf>
    <xf numFmtId="0" fontId="35" fillId="0" borderId="21" xfId="19" applyFont="1" applyBorder="1" applyAlignment="1">
      <alignment vertical="center"/>
    </xf>
    <xf numFmtId="49" fontId="35" fillId="0" borderId="21" xfId="19" applyNumberFormat="1" applyFont="1" applyBorder="1" applyAlignment="1">
      <alignment vertical="center"/>
    </xf>
    <xf numFmtId="167" fontId="43" fillId="0" borderId="21" xfId="19" applyNumberFormat="1" applyFont="1" applyBorder="1" applyAlignment="1">
      <alignment vertical="center"/>
    </xf>
    <xf numFmtId="167" fontId="35" fillId="0" borderId="72" xfId="19" applyNumberFormat="1" applyFont="1" applyBorder="1" applyAlignment="1">
      <alignment vertical="center"/>
    </xf>
    <xf numFmtId="167" fontId="35" fillId="0" borderId="0" xfId="19" applyNumberFormat="1" applyFont="1" applyAlignment="1">
      <alignment vertical="center"/>
    </xf>
    <xf numFmtId="0" fontId="33" fillId="0" borderId="74" xfId="19" applyFont="1" applyBorder="1" applyAlignment="1">
      <alignment horizontal="center" vertical="center"/>
    </xf>
    <xf numFmtId="49" fontId="35" fillId="0" borderId="0" xfId="19" applyNumberFormat="1" applyFont="1" applyAlignment="1">
      <alignment vertical="center"/>
    </xf>
    <xf numFmtId="0" fontId="35" fillId="0" borderId="0" xfId="19" applyFont="1" applyAlignment="1">
      <alignment vertical="center"/>
    </xf>
    <xf numFmtId="167" fontId="35" fillId="0" borderId="37" xfId="19" applyNumberFormat="1" applyFont="1" applyBorder="1" applyAlignment="1">
      <alignment vertical="center"/>
    </xf>
    <xf numFmtId="0" fontId="33" fillId="8" borderId="77" xfId="19" applyFont="1" applyFill="1" applyBorder="1" applyAlignment="1">
      <alignment horizontal="center" vertical="top"/>
    </xf>
    <xf numFmtId="49" fontId="35" fillId="8" borderId="49" xfId="19" applyNumberFormat="1" applyFont="1" applyFill="1" applyBorder="1" applyAlignment="1">
      <alignment vertical="top"/>
    </xf>
    <xf numFmtId="0" fontId="33" fillId="8" borderId="49" xfId="19" applyFont="1" applyFill="1" applyBorder="1" applyAlignment="1">
      <alignment vertical="center"/>
    </xf>
    <xf numFmtId="49" fontId="33" fillId="8" borderId="49" xfId="19" applyNumberFormat="1" applyFont="1" applyFill="1" applyBorder="1" applyAlignment="1">
      <alignment vertical="center"/>
    </xf>
    <xf numFmtId="167" fontId="33" fillId="8" borderId="49" xfId="19" applyNumberFormat="1" applyFont="1" applyFill="1" applyBorder="1" applyAlignment="1">
      <alignment vertical="center"/>
    </xf>
    <xf numFmtId="167" fontId="22" fillId="8" borderId="49" xfId="19" applyNumberFormat="1" applyFont="1" applyFill="1" applyBorder="1" applyAlignment="1">
      <alignment vertical="center"/>
    </xf>
    <xf numFmtId="167" fontId="22" fillId="8" borderId="50" xfId="19" applyNumberFormat="1" applyFont="1" applyFill="1" applyBorder="1" applyAlignment="1">
      <alignment vertical="center"/>
    </xf>
    <xf numFmtId="167" fontId="22" fillId="0" borderId="0" xfId="19" applyNumberFormat="1" applyFont="1" applyAlignment="1">
      <alignment vertical="center"/>
    </xf>
    <xf numFmtId="0" fontId="34" fillId="0" borderId="0" xfId="8" applyFont="1" applyAlignment="1">
      <alignment horizontal="left"/>
    </xf>
    <xf numFmtId="0" fontId="13" fillId="0" borderId="0" xfId="8" applyAlignment="1">
      <alignment horizontal="center"/>
    </xf>
    <xf numFmtId="0" fontId="13" fillId="0" borderId="0" xfId="8"/>
    <xf numFmtId="0" fontId="41" fillId="0" borderId="0" xfId="8" applyFont="1" applyAlignment="1">
      <alignment horizontal="center" vertical="center" wrapText="1"/>
    </xf>
    <xf numFmtId="0" fontId="13" fillId="8" borderId="0" xfId="8" applyFill="1"/>
    <xf numFmtId="166" fontId="13" fillId="0" borderId="0" xfId="8" applyNumberFormat="1"/>
    <xf numFmtId="0" fontId="21" fillId="0" borderId="0" xfId="8" applyFont="1" applyAlignment="1">
      <alignment horizontal="center" vertical="center" wrapText="1"/>
    </xf>
    <xf numFmtId="167" fontId="34" fillId="0" borderId="0" xfId="8" applyNumberFormat="1" applyFont="1" applyAlignment="1">
      <alignment horizontal="left" vertical="center" wrapText="1"/>
    </xf>
    <xf numFmtId="167" fontId="22" fillId="0" borderId="0" xfId="8" applyNumberFormat="1" applyFont="1" applyAlignment="1">
      <alignment horizontal="center" vertical="center" wrapText="1"/>
    </xf>
    <xf numFmtId="167" fontId="39" fillId="0" borderId="0" xfId="8" applyNumberFormat="1" applyFont="1" applyAlignment="1">
      <alignment horizontal="center" vertical="center" wrapText="1"/>
    </xf>
    <xf numFmtId="0" fontId="39" fillId="0" borderId="64" xfId="8" applyFont="1" applyBorder="1" applyAlignment="1">
      <alignment horizontal="center" vertical="center" wrapText="1"/>
    </xf>
    <xf numFmtId="0" fontId="39" fillId="0" borderId="18" xfId="8" applyFont="1" applyBorder="1" applyAlignment="1">
      <alignment horizontal="center" vertical="center" wrapText="1"/>
    </xf>
    <xf numFmtId="166" fontId="39" fillId="0" borderId="18" xfId="8" applyNumberFormat="1" applyFont="1" applyBorder="1" applyAlignment="1">
      <alignment horizontal="center" vertical="center" wrapText="1"/>
    </xf>
    <xf numFmtId="167" fontId="39" fillId="0" borderId="18" xfId="8" applyNumberFormat="1" applyFont="1" applyBorder="1" applyAlignment="1">
      <alignment horizontal="center" vertical="center" wrapText="1"/>
    </xf>
    <xf numFmtId="167" fontId="39" fillId="0" borderId="19" xfId="8" applyNumberFormat="1" applyFont="1" applyBorder="1" applyAlignment="1">
      <alignment horizontal="center" vertical="center" wrapText="1"/>
    </xf>
    <xf numFmtId="167" fontId="33" fillId="0" borderId="0" xfId="8" applyNumberFormat="1" applyFont="1" applyAlignment="1">
      <alignment vertical="center" wrapText="1"/>
    </xf>
    <xf numFmtId="4" fontId="0" fillId="0" borderId="21" xfId="21" applyNumberFormat="1" applyFont="1" applyBorder="1" applyAlignment="1">
      <alignment vertical="center" wrapText="1"/>
    </xf>
    <xf numFmtId="167" fontId="33" fillId="0" borderId="21" xfId="18" applyNumberFormat="1" applyFont="1" applyBorder="1" applyAlignment="1">
      <alignment vertical="center" wrapText="1"/>
    </xf>
    <xf numFmtId="167" fontId="33" fillId="0" borderId="72" xfId="18" applyNumberFormat="1" applyFont="1" applyBorder="1" applyAlignment="1">
      <alignment vertical="center" wrapText="1"/>
    </xf>
    <xf numFmtId="167" fontId="33" fillId="0" borderId="0" xfId="18" applyNumberFormat="1" applyFont="1" applyAlignment="1">
      <alignment vertical="center" wrapText="1"/>
    </xf>
    <xf numFmtId="167" fontId="0" fillId="0" borderId="0" xfId="8" applyNumberFormat="1" applyFont="1" applyAlignment="1">
      <alignment vertical="center" wrapText="1"/>
    </xf>
    <xf numFmtId="4" fontId="56" fillId="0" borderId="21" xfId="21" applyNumberFormat="1" applyFont="1" applyBorder="1" applyAlignment="1">
      <alignment vertical="center" wrapText="1"/>
    </xf>
    <xf numFmtId="49" fontId="43" fillId="0" borderId="21" xfId="8" applyNumberFormat="1" applyFont="1" applyBorder="1" applyAlignment="1">
      <alignment vertical="center" wrapText="1"/>
    </xf>
    <xf numFmtId="166" fontId="48" fillId="0" borderId="21" xfId="18" applyNumberFormat="1" applyFont="1" applyBorder="1" applyAlignment="1">
      <alignment vertical="center" wrapText="1"/>
    </xf>
    <xf numFmtId="167" fontId="48" fillId="0" borderId="0" xfId="18" applyNumberFormat="1" applyFont="1" applyAlignment="1">
      <alignment vertical="center" wrapText="1"/>
    </xf>
    <xf numFmtId="4" fontId="0" fillId="0" borderId="21" xfId="21" applyNumberFormat="1" applyFont="1" applyBorder="1" applyAlignment="1" applyProtection="1">
      <alignment vertical="center" wrapText="1"/>
      <protection locked="0"/>
    </xf>
    <xf numFmtId="4" fontId="48" fillId="0" borderId="21" xfId="21" applyNumberFormat="1" applyFont="1" applyBorder="1" applyAlignment="1" applyProtection="1">
      <alignment vertical="center" wrapText="1"/>
      <protection locked="0"/>
    </xf>
    <xf numFmtId="4" fontId="33" fillId="0" borderId="21" xfId="21" applyNumberFormat="1" applyFont="1" applyBorder="1" applyAlignment="1" applyProtection="1">
      <alignment vertical="center" wrapText="1"/>
      <protection locked="0"/>
    </xf>
    <xf numFmtId="166" fontId="33" fillId="0" borderId="21" xfId="18" applyNumberFormat="1" applyFont="1" applyBorder="1" applyAlignment="1">
      <alignment vertical="center" wrapText="1"/>
    </xf>
    <xf numFmtId="168" fontId="40" fillId="0" borderId="21" xfId="22" applyNumberFormat="1" applyFont="1" applyBorder="1" applyAlignment="1" applyProtection="1">
      <alignment horizontal="left" vertical="center" wrapText="1"/>
    </xf>
    <xf numFmtId="166" fontId="40" fillId="10" borderId="21" xfId="22" applyNumberFormat="1" applyFont="1" applyFill="1" applyBorder="1" applyAlignment="1" applyProtection="1">
      <alignment horizontal="right" vertical="center" wrapText="1"/>
      <protection locked="0"/>
    </xf>
    <xf numFmtId="168" fontId="42" fillId="0" borderId="21" xfId="22" applyNumberFormat="1" applyFont="1" applyBorder="1" applyAlignment="1" applyProtection="1">
      <alignment horizontal="left" vertical="center" wrapText="1"/>
    </xf>
    <xf numFmtId="168" fontId="48" fillId="0" borderId="21" xfId="9" applyFont="1" applyBorder="1" applyAlignment="1">
      <alignment horizontal="center" vertical="center" wrapText="1"/>
    </xf>
    <xf numFmtId="166" fontId="42" fillId="0" borderId="21" xfId="22" applyNumberFormat="1" applyFont="1" applyBorder="1" applyAlignment="1" applyProtection="1">
      <alignment horizontal="right" vertical="center" wrapText="1"/>
    </xf>
    <xf numFmtId="166" fontId="40" fillId="0" borderId="21" xfId="22" applyNumberFormat="1" applyFont="1" applyBorder="1" applyAlignment="1" applyProtection="1">
      <alignment horizontal="right" vertical="center" wrapText="1"/>
    </xf>
    <xf numFmtId="0" fontId="33" fillId="0" borderId="21" xfId="8" applyFont="1" applyBorder="1" applyAlignment="1">
      <alignment horizontal="center" vertical="center" wrapText="1"/>
    </xf>
    <xf numFmtId="166" fontId="33" fillId="0" borderId="21" xfId="18" applyNumberFormat="1" applyFont="1" applyBorder="1" applyAlignment="1">
      <alignment horizontal="right" vertical="center" wrapText="1"/>
    </xf>
    <xf numFmtId="166" fontId="33" fillId="10" borderId="21" xfId="9" applyNumberFormat="1" applyFont="1" applyFill="1" applyBorder="1" applyAlignment="1" applyProtection="1">
      <alignment horizontal="right" vertical="center" wrapText="1"/>
      <protection locked="0"/>
    </xf>
    <xf numFmtId="167" fontId="33" fillId="0" borderId="0" xfId="18" applyNumberFormat="1" applyFont="1" applyAlignment="1">
      <alignment horizontal="right" vertical="center" wrapText="1"/>
    </xf>
    <xf numFmtId="0" fontId="0" fillId="0" borderId="20" xfId="8" applyFont="1" applyBorder="1" applyAlignment="1" applyProtection="1">
      <alignment horizontal="center" vertical="center" wrapText="1"/>
    </xf>
    <xf numFmtId="0" fontId="35" fillId="8" borderId="45" xfId="8" applyFont="1" applyFill="1" applyBorder="1" applyAlignment="1">
      <alignment vertical="center" wrapText="1"/>
    </xf>
    <xf numFmtId="0" fontId="13" fillId="0" borderId="74" xfId="10" applyBorder="1" applyAlignment="1">
      <alignment horizontal="center" vertical="center" wrapText="1"/>
    </xf>
    <xf numFmtId="0" fontId="13" fillId="0" borderId="23" xfId="8" applyBorder="1" applyAlignment="1">
      <alignment horizontal="center" vertical="center" wrapText="1"/>
    </xf>
    <xf numFmtId="0" fontId="13" fillId="0" borderId="23" xfId="8" applyBorder="1" applyAlignment="1">
      <alignment vertical="center" wrapText="1"/>
    </xf>
    <xf numFmtId="166" fontId="13" fillId="0" borderId="23" xfId="8" applyNumberFormat="1" applyBorder="1" applyAlignment="1">
      <alignment vertical="center" wrapText="1"/>
    </xf>
    <xf numFmtId="167" fontId="13" fillId="0" borderId="23" xfId="8" applyNumberFormat="1" applyBorder="1" applyAlignment="1">
      <alignment vertical="center" wrapText="1"/>
    </xf>
    <xf numFmtId="167" fontId="13" fillId="0" borderId="76" xfId="8" applyNumberFormat="1" applyBorder="1" applyAlignment="1">
      <alignment vertical="center" wrapText="1"/>
    </xf>
    <xf numFmtId="167" fontId="35" fillId="0" borderId="0" xfId="8" applyNumberFormat="1" applyFont="1" applyAlignment="1">
      <alignment vertical="center" wrapText="1"/>
    </xf>
    <xf numFmtId="0" fontId="33" fillId="8" borderId="77" xfId="8" applyFont="1" applyFill="1" applyBorder="1" applyAlignment="1">
      <alignment horizontal="center" vertical="center" wrapText="1"/>
    </xf>
    <xf numFmtId="49" fontId="35" fillId="8" borderId="49" xfId="8" applyNumberFormat="1" applyFont="1" applyFill="1" applyBorder="1" applyAlignment="1">
      <alignment vertical="center" wrapText="1"/>
    </xf>
    <xf numFmtId="0" fontId="33" fillId="8" borderId="49" xfId="8" applyFont="1" applyFill="1" applyBorder="1" applyAlignment="1">
      <alignment vertical="center" wrapText="1"/>
    </xf>
    <xf numFmtId="49" fontId="33" fillId="8" borderId="49" xfId="8" applyNumberFormat="1" applyFont="1" applyFill="1" applyBorder="1" applyAlignment="1">
      <alignment vertical="center" wrapText="1"/>
    </xf>
    <xf numFmtId="166" fontId="33" fillId="8" borderId="49" xfId="8" applyNumberFormat="1" applyFont="1" applyFill="1" applyBorder="1" applyAlignment="1">
      <alignment vertical="center" wrapText="1"/>
    </xf>
    <xf numFmtId="167" fontId="22" fillId="8" borderId="49" xfId="8" applyNumberFormat="1" applyFont="1" applyFill="1" applyBorder="1" applyAlignment="1">
      <alignment vertical="center" wrapText="1"/>
    </xf>
    <xf numFmtId="167" fontId="22" fillId="8" borderId="50" xfId="8" applyNumberFormat="1" applyFont="1" applyFill="1" applyBorder="1" applyAlignment="1">
      <alignment vertical="center" wrapText="1"/>
    </xf>
    <xf numFmtId="167" fontId="22" fillId="0" borderId="0" xfId="8" applyNumberFormat="1" applyFont="1" applyAlignment="1">
      <alignment vertical="center" wrapText="1"/>
    </xf>
    <xf numFmtId="167" fontId="33" fillId="0" borderId="21" xfId="23" applyNumberFormat="1" applyFont="1" applyBorder="1" applyAlignment="1">
      <alignment vertical="center" wrapText="1"/>
    </xf>
    <xf numFmtId="0" fontId="33" fillId="0" borderId="21" xfId="21" applyFont="1" applyBorder="1" applyAlignment="1">
      <alignment vertical="center" wrapText="1"/>
    </xf>
    <xf numFmtId="49" fontId="33" fillId="0" borderId="21" xfId="23" applyNumberFormat="1" applyFont="1" applyBorder="1" applyAlignment="1">
      <alignment vertical="center" wrapText="1"/>
    </xf>
    <xf numFmtId="166" fontId="33" fillId="10" borderId="21" xfId="23" applyNumberFormat="1" applyFont="1" applyFill="1" applyBorder="1" applyAlignment="1" applyProtection="1">
      <alignment vertical="center" wrapText="1"/>
      <protection locked="0"/>
    </xf>
    <xf numFmtId="167" fontId="33" fillId="0" borderId="0" xfId="23" applyNumberFormat="1" applyFont="1" applyAlignment="1">
      <alignment vertical="center" wrapText="1"/>
    </xf>
    <xf numFmtId="0" fontId="41" fillId="0" borderId="0" xfId="24" applyFont="1" applyAlignment="1">
      <alignment horizontal="center" vertical="center" wrapText="1"/>
    </xf>
    <xf numFmtId="0" fontId="48" fillId="0" borderId="43" xfId="21" applyFont="1" applyBorder="1" applyAlignment="1">
      <alignment vertical="center" wrapText="1"/>
    </xf>
    <xf numFmtId="49" fontId="43" fillId="0" borderId="21" xfId="23" applyNumberFormat="1" applyFont="1" applyBorder="1" applyAlignment="1">
      <alignment vertical="center" wrapText="1"/>
    </xf>
    <xf numFmtId="166" fontId="43" fillId="0" borderId="21" xfId="23" applyNumberFormat="1" applyFont="1" applyBorder="1" applyAlignment="1">
      <alignment vertical="center" wrapText="1"/>
    </xf>
    <xf numFmtId="167" fontId="43" fillId="0" borderId="0" xfId="23" applyNumberFormat="1" applyFont="1" applyAlignment="1">
      <alignment vertical="center" wrapText="1"/>
    </xf>
    <xf numFmtId="0" fontId="0" fillId="0" borderId="21" xfId="21" applyFont="1" applyBorder="1" applyAlignment="1">
      <alignment vertical="center" wrapText="1"/>
    </xf>
    <xf numFmtId="166" fontId="33" fillId="0" borderId="21" xfId="23" applyNumberFormat="1" applyFont="1" applyBorder="1" applyAlignment="1">
      <alignment vertical="center" wrapText="1"/>
    </xf>
    <xf numFmtId="0" fontId="13" fillId="0" borderId="20" xfId="19" applyBorder="1" applyAlignment="1" applyProtection="1">
      <alignment horizontal="center" vertical="center" wrapText="1"/>
    </xf>
    <xf numFmtId="0" fontId="13" fillId="0" borderId="0" xfId="19" applyAlignment="1">
      <alignment vertical="center" wrapText="1"/>
    </xf>
    <xf numFmtId="0" fontId="41" fillId="0" borderId="20" xfId="19" applyFont="1" applyBorder="1" applyAlignment="1" applyProtection="1">
      <alignment horizontal="center" vertical="center" wrapText="1"/>
    </xf>
    <xf numFmtId="0" fontId="41" fillId="0" borderId="21" xfId="10" applyFont="1" applyBorder="1" applyAlignment="1">
      <alignment vertical="center" wrapText="1"/>
    </xf>
    <xf numFmtId="167" fontId="43" fillId="0" borderId="0" xfId="19" applyNumberFormat="1" applyFont="1" applyAlignment="1">
      <alignment vertical="center" wrapText="1"/>
    </xf>
    <xf numFmtId="0" fontId="41" fillId="0" borderId="0" xfId="19" applyFont="1" applyAlignment="1">
      <alignment vertical="center" wrapText="1"/>
    </xf>
    <xf numFmtId="0" fontId="0" fillId="0" borderId="21" xfId="10" applyFont="1" applyBorder="1" applyAlignment="1">
      <alignment vertical="center" wrapText="1"/>
    </xf>
    <xf numFmtId="4" fontId="18" fillId="0" borderId="21" xfId="21" applyNumberFormat="1" applyFont="1" applyBorder="1" applyAlignment="1">
      <alignment vertical="center" wrapText="1"/>
    </xf>
    <xf numFmtId="0" fontId="50" fillId="0" borderId="21" xfId="17" applyFont="1" applyBorder="1" applyAlignment="1">
      <alignment horizontal="center" vertical="center" wrapText="1"/>
    </xf>
    <xf numFmtId="0" fontId="40" fillId="0" borderId="21" xfId="22" applyFont="1" applyBorder="1" applyAlignment="1">
      <alignment vertical="center" wrapText="1"/>
    </xf>
    <xf numFmtId="0" fontId="42" fillId="0" borderId="21" xfId="22" applyFont="1" applyBorder="1" applyAlignment="1">
      <alignment vertical="center" wrapText="1"/>
    </xf>
    <xf numFmtId="49" fontId="33" fillId="0" borderId="21" xfId="19" applyNumberFormat="1" applyFont="1" applyBorder="1" applyAlignment="1">
      <alignment vertical="center" wrapText="1"/>
    </xf>
    <xf numFmtId="166" fontId="33" fillId="0" borderId="21" xfId="19" applyNumberFormat="1" applyFont="1" applyBorder="1" applyAlignment="1">
      <alignment vertical="center" wrapText="1"/>
    </xf>
    <xf numFmtId="166" fontId="33" fillId="10" borderId="21" xfId="19" applyNumberFormat="1" applyFont="1" applyFill="1" applyBorder="1" applyAlignment="1" applyProtection="1">
      <alignment vertical="center" wrapText="1"/>
      <protection locked="0"/>
    </xf>
    <xf numFmtId="0" fontId="21" fillId="0" borderId="0" xfId="24" applyFont="1" applyAlignment="1">
      <alignment horizontal="center"/>
    </xf>
    <xf numFmtId="0" fontId="34" fillId="0" borderId="0" xfId="24" applyFont="1" applyAlignment="1">
      <alignment vertical="center"/>
    </xf>
    <xf numFmtId="0" fontId="34" fillId="0" borderId="0" xfId="24" applyFont="1" applyAlignment="1">
      <alignment horizontal="left"/>
    </xf>
    <xf numFmtId="0" fontId="21" fillId="0" borderId="0" xfId="24" applyFont="1" applyAlignment="1">
      <alignment horizontal="center" wrapText="1"/>
    </xf>
    <xf numFmtId="0" fontId="21" fillId="0" borderId="48" xfId="24" applyFont="1" applyBorder="1" applyAlignment="1">
      <alignment horizontal="left" vertical="center"/>
    </xf>
    <xf numFmtId="0" fontId="14" fillId="0" borderId="49" xfId="24" applyFont="1" applyBorder="1" applyAlignment="1">
      <alignment horizontal="left"/>
    </xf>
    <xf numFmtId="0" fontId="34" fillId="0" borderId="49" xfId="24" applyFont="1" applyBorder="1" applyAlignment="1">
      <alignment horizontal="center"/>
    </xf>
    <xf numFmtId="0" fontId="34" fillId="0" borderId="49" xfId="24" applyFont="1" applyBorder="1" applyAlignment="1">
      <alignment horizontal="left"/>
    </xf>
    <xf numFmtId="166" fontId="34" fillId="0" borderId="49" xfId="24" applyNumberFormat="1" applyFont="1" applyBorder="1" applyAlignment="1">
      <alignment horizontal="left"/>
    </xf>
    <xf numFmtId="167" fontId="34" fillId="0" borderId="49" xfId="24" applyNumberFormat="1" applyFont="1" applyBorder="1" applyAlignment="1">
      <alignment horizontal="left"/>
    </xf>
    <xf numFmtId="167" fontId="34" fillId="0" borderId="50" xfId="24" applyNumberFormat="1" applyFont="1" applyBorder="1" applyAlignment="1">
      <alignment horizontal="left"/>
    </xf>
    <xf numFmtId="167" fontId="34" fillId="0" borderId="0" xfId="24" applyNumberFormat="1" applyFont="1" applyAlignment="1">
      <alignment horizontal="left"/>
    </xf>
    <xf numFmtId="0" fontId="22" fillId="0" borderId="69" xfId="24" applyFont="1" applyBorder="1" applyAlignment="1">
      <alignment horizontal="center" vertical="center"/>
    </xf>
    <xf numFmtId="0" fontId="22" fillId="0" borderId="45" xfId="24" applyFont="1" applyBorder="1" applyAlignment="1">
      <alignment horizontal="center" vertical="center"/>
    </xf>
    <xf numFmtId="0" fontId="22" fillId="0" borderId="21" xfId="24" applyFont="1" applyBorder="1" applyAlignment="1">
      <alignment horizontal="center"/>
    </xf>
    <xf numFmtId="166" fontId="22" fillId="0" borderId="21" xfId="24" applyNumberFormat="1" applyFont="1" applyBorder="1" applyAlignment="1">
      <alignment horizontal="center"/>
    </xf>
    <xf numFmtId="167" fontId="22" fillId="0" borderId="21" xfId="24" applyNumberFormat="1" applyFont="1" applyBorder="1" applyAlignment="1">
      <alignment horizontal="center"/>
    </xf>
    <xf numFmtId="167" fontId="22" fillId="0" borderId="72" xfId="24" applyNumberFormat="1" applyFont="1" applyBorder="1" applyAlignment="1">
      <alignment horizontal="center"/>
    </xf>
    <xf numFmtId="167" fontId="22" fillId="0" borderId="0" xfId="24" applyNumberFormat="1" applyFont="1" applyAlignment="1">
      <alignment horizontal="center"/>
    </xf>
    <xf numFmtId="0" fontId="13" fillId="0" borderId="0" xfId="24" applyAlignment="1">
      <alignment vertical="center"/>
    </xf>
    <xf numFmtId="0" fontId="13" fillId="0" borderId="0" xfId="24" applyAlignment="1">
      <alignment horizontal="center"/>
    </xf>
    <xf numFmtId="0" fontId="22" fillId="0" borderId="24" xfId="24" applyFont="1" applyBorder="1" applyAlignment="1">
      <alignment horizontal="center" vertical="center"/>
    </xf>
    <xf numFmtId="0" fontId="22" fillId="0" borderId="73" xfId="24" applyFont="1" applyBorder="1" applyAlignment="1">
      <alignment horizontal="center"/>
    </xf>
    <xf numFmtId="0" fontId="22" fillId="0" borderId="25" xfId="24" applyFont="1" applyBorder="1" applyAlignment="1">
      <alignment horizontal="center"/>
    </xf>
    <xf numFmtId="166" fontId="22" fillId="0" borderId="25" xfId="24" applyNumberFormat="1" applyFont="1" applyBorder="1" applyAlignment="1">
      <alignment horizontal="center"/>
    </xf>
    <xf numFmtId="167" fontId="22" fillId="0" borderId="25" xfId="24" applyNumberFormat="1" applyFont="1" applyBorder="1" applyAlignment="1">
      <alignment horizontal="center"/>
    </xf>
    <xf numFmtId="167" fontId="22" fillId="0" borderId="26" xfId="24" applyNumberFormat="1" applyFont="1" applyBorder="1" applyAlignment="1">
      <alignment horizontal="center"/>
    </xf>
    <xf numFmtId="0" fontId="22" fillId="0" borderId="17" xfId="24" applyFont="1" applyBorder="1" applyAlignment="1">
      <alignment horizontal="center" vertical="center"/>
    </xf>
    <xf numFmtId="0" fontId="22" fillId="0" borderId="64" xfId="24" applyFont="1" applyBorder="1" applyAlignment="1">
      <alignment horizontal="center"/>
    </xf>
    <xf numFmtId="0" fontId="22" fillId="0" borderId="18" xfId="24" applyFont="1" applyBorder="1" applyAlignment="1">
      <alignment horizontal="center"/>
    </xf>
    <xf numFmtId="166" fontId="22" fillId="0" borderId="18" xfId="24" applyNumberFormat="1" applyFont="1" applyBorder="1" applyAlignment="1">
      <alignment horizontal="center"/>
    </xf>
    <xf numFmtId="167" fontId="22" fillId="0" borderId="18" xfId="24" applyNumberFormat="1" applyFont="1" applyBorder="1" applyAlignment="1">
      <alignment horizontal="center"/>
    </xf>
    <xf numFmtId="167" fontId="22" fillId="0" borderId="19" xfId="24" applyNumberFormat="1" applyFont="1" applyBorder="1" applyAlignment="1">
      <alignment horizontal="center"/>
    </xf>
    <xf numFmtId="0" fontId="39" fillId="8" borderId="74" xfId="24" applyFont="1" applyFill="1" applyBorder="1" applyAlignment="1">
      <alignment horizontal="center" vertical="center"/>
    </xf>
    <xf numFmtId="0" fontId="35" fillId="8" borderId="64" xfId="24" applyFont="1" applyFill="1" applyBorder="1"/>
    <xf numFmtId="0" fontId="39" fillId="8" borderId="18" xfId="24" applyFont="1" applyFill="1" applyBorder="1" applyAlignment="1">
      <alignment horizontal="center" vertical="center"/>
    </xf>
    <xf numFmtId="166" fontId="39" fillId="8" borderId="18" xfId="24" applyNumberFormat="1" applyFont="1" applyFill="1" applyBorder="1" applyAlignment="1">
      <alignment horizontal="center"/>
    </xf>
    <xf numFmtId="167" fontId="39" fillId="8" borderId="18" xfId="24" applyNumberFormat="1" applyFont="1" applyFill="1" applyBorder="1" applyAlignment="1">
      <alignment horizontal="center"/>
    </xf>
    <xf numFmtId="167" fontId="39" fillId="8" borderId="19" xfId="24" applyNumberFormat="1" applyFont="1" applyFill="1" applyBorder="1" applyAlignment="1">
      <alignment horizontal="center"/>
    </xf>
    <xf numFmtId="167" fontId="39" fillId="0" borderId="0" xfId="24" applyNumberFormat="1" applyFont="1" applyAlignment="1">
      <alignment horizontal="center"/>
    </xf>
    <xf numFmtId="0" fontId="39" fillId="0" borderId="20" xfId="24" applyFont="1" applyBorder="1" applyAlignment="1">
      <alignment horizontal="center" vertical="center"/>
    </xf>
    <xf numFmtId="0" fontId="39" fillId="0" borderId="21" xfId="24" applyFont="1" applyBorder="1" applyAlignment="1">
      <alignment horizontal="center" vertical="center"/>
    </xf>
    <xf numFmtId="166" fontId="39" fillId="0" borderId="21" xfId="24" applyNumberFormat="1" applyFont="1" applyBorder="1" applyAlignment="1">
      <alignment horizontal="center"/>
    </xf>
    <xf numFmtId="167" fontId="39" fillId="0" borderId="21" xfId="24" applyNumberFormat="1" applyFont="1" applyBorder="1" applyAlignment="1">
      <alignment horizontal="center"/>
    </xf>
    <xf numFmtId="167" fontId="39" fillId="0" borderId="72" xfId="24" applyNumberFormat="1" applyFont="1" applyBorder="1" applyAlignment="1">
      <alignment horizontal="center"/>
    </xf>
    <xf numFmtId="0" fontId="13" fillId="0" borderId="20" xfId="24" applyBorder="1" applyAlignment="1" applyProtection="1">
      <alignment horizontal="center" vertical="center" wrapText="1"/>
    </xf>
    <xf numFmtId="0" fontId="22" fillId="8" borderId="21" xfId="24" applyFont="1" applyFill="1" applyBorder="1" applyAlignment="1">
      <alignment wrapText="1"/>
    </xf>
    <xf numFmtId="0" fontId="33" fillId="0" borderId="21" xfId="24" applyFont="1" applyBorder="1" applyAlignment="1">
      <alignment horizontal="center"/>
    </xf>
    <xf numFmtId="49" fontId="33" fillId="0" borderId="21" xfId="24" applyNumberFormat="1" applyFont="1" applyBorder="1"/>
    <xf numFmtId="166" fontId="33" fillId="0" borderId="21" xfId="24" applyNumberFormat="1" applyFont="1" applyBorder="1"/>
    <xf numFmtId="167" fontId="33" fillId="0" borderId="21" xfId="24" applyNumberFormat="1" applyFont="1" applyBorder="1"/>
    <xf numFmtId="167" fontId="33" fillId="0" borderId="72" xfId="24" applyNumberFormat="1" applyFont="1" applyBorder="1"/>
    <xf numFmtId="167" fontId="33" fillId="0" borderId="0" xfId="24" applyNumberFormat="1" applyFont="1"/>
    <xf numFmtId="0" fontId="13" fillId="0" borderId="0" xfId="24"/>
    <xf numFmtId="2" fontId="59" fillId="0" borderId="21" xfId="25" applyNumberFormat="1" applyFont="1" applyBorder="1" applyAlignment="1">
      <alignment horizontal="left" vertical="center" wrapText="1"/>
    </xf>
    <xf numFmtId="49" fontId="33" fillId="0" borderId="21" xfId="24" applyNumberFormat="1" applyFont="1" applyBorder="1" applyAlignment="1">
      <alignment vertical="center"/>
    </xf>
    <xf numFmtId="167" fontId="33" fillId="0" borderId="21" xfId="24" applyNumberFormat="1" applyFont="1" applyBorder="1" applyAlignment="1">
      <alignment vertical="center"/>
    </xf>
    <xf numFmtId="167" fontId="33" fillId="0" borderId="72" xfId="24" applyNumberFormat="1" applyFont="1" applyBorder="1" applyAlignment="1">
      <alignment vertical="center"/>
    </xf>
    <xf numFmtId="167" fontId="33" fillId="0" borderId="0" xfId="24" applyNumberFormat="1" applyFont="1" applyAlignment="1">
      <alignment vertical="center"/>
    </xf>
    <xf numFmtId="0" fontId="41" fillId="0" borderId="20" xfId="24" applyFont="1" applyBorder="1" applyAlignment="1" applyProtection="1">
      <alignment horizontal="center" vertical="center" wrapText="1"/>
    </xf>
    <xf numFmtId="2" fontId="50" fillId="0" borderId="21" xfId="25" applyNumberFormat="1" applyFont="1" applyBorder="1" applyAlignment="1">
      <alignment horizontal="left" vertical="center" wrapText="1"/>
    </xf>
    <xf numFmtId="0" fontId="51" fillId="0" borderId="21" xfId="20" applyFont="1" applyBorder="1" applyAlignment="1">
      <alignment horizontal="center" vertical="center" wrapText="1"/>
    </xf>
    <xf numFmtId="49" fontId="43" fillId="0" borderId="21" xfId="24" applyNumberFormat="1" applyFont="1" applyBorder="1" applyAlignment="1">
      <alignment vertical="center"/>
    </xf>
    <xf numFmtId="0" fontId="0" fillId="0" borderId="20" xfId="24" applyFont="1" applyBorder="1" applyAlignment="1" applyProtection="1">
      <alignment horizontal="center" vertical="center" wrapText="1"/>
    </xf>
    <xf numFmtId="2" fontId="60" fillId="0" borderId="21" xfId="25" applyNumberFormat="1" applyFont="1" applyBorder="1" applyAlignment="1">
      <alignment horizontal="left" vertical="center" wrapText="1"/>
    </xf>
    <xf numFmtId="2" fontId="61" fillId="0" borderId="21" xfId="25" applyNumberFormat="1" applyFont="1" applyBorder="1" applyAlignment="1">
      <alignment horizontal="left" vertical="center" wrapText="1"/>
    </xf>
    <xf numFmtId="0" fontId="13" fillId="0" borderId="21" xfId="10" applyBorder="1"/>
    <xf numFmtId="168" fontId="33" fillId="0" borderId="21" xfId="22" applyNumberFormat="1" applyFont="1" applyBorder="1" applyAlignment="1" applyProtection="1">
      <alignment horizontal="left" vertical="center" wrapText="1"/>
    </xf>
    <xf numFmtId="0" fontId="35" fillId="8" borderId="45" xfId="24" applyFont="1" applyFill="1" applyBorder="1"/>
    <xf numFmtId="0" fontId="13" fillId="8" borderId="21" xfId="24" applyFill="1" applyBorder="1" applyAlignment="1">
      <alignment horizontal="center"/>
    </xf>
    <xf numFmtId="0" fontId="13" fillId="8" borderId="21" xfId="24" applyFill="1" applyBorder="1"/>
    <xf numFmtId="166" fontId="13" fillId="8" borderId="21" xfId="24" applyNumberFormat="1" applyFill="1" applyBorder="1"/>
    <xf numFmtId="167" fontId="13" fillId="8" borderId="21" xfId="24" applyNumberFormat="1" applyFill="1" applyBorder="1"/>
    <xf numFmtId="167" fontId="13" fillId="8" borderId="72" xfId="24" applyNumberFormat="1" applyFill="1" applyBorder="1"/>
    <xf numFmtId="167" fontId="13" fillId="0" borderId="0" xfId="24" applyNumberFormat="1"/>
    <xf numFmtId="0" fontId="13" fillId="0" borderId="0" xfId="10" applyAlignment="1">
      <alignment vertical="center"/>
    </xf>
    <xf numFmtId="0" fontId="13" fillId="0" borderId="0" xfId="10"/>
    <xf numFmtId="0" fontId="13" fillId="0" borderId="74" xfId="10" applyBorder="1" applyAlignment="1">
      <alignment horizontal="center" vertical="center"/>
    </xf>
    <xf numFmtId="0" fontId="35" fillId="0" borderId="0" xfId="24" applyFont="1"/>
    <xf numFmtId="0" fontId="13" fillId="0" borderId="23" xfId="24" applyBorder="1" applyAlignment="1">
      <alignment horizontal="center"/>
    </xf>
    <xf numFmtId="0" fontId="13" fillId="0" borderId="23" xfId="24" applyBorder="1"/>
    <xf numFmtId="166" fontId="13" fillId="0" borderId="23" xfId="24" applyNumberFormat="1" applyBorder="1"/>
    <xf numFmtId="167" fontId="13" fillId="0" borderId="23" xfId="24" applyNumberFormat="1" applyBorder="1"/>
    <xf numFmtId="167" fontId="13" fillId="0" borderId="76" xfId="24" applyNumberFormat="1" applyBorder="1"/>
    <xf numFmtId="0" fontId="33" fillId="0" borderId="69" xfId="24" applyFont="1" applyBorder="1" applyAlignment="1">
      <alignment horizontal="center" vertical="center"/>
    </xf>
    <xf numFmtId="49" fontId="35" fillId="0" borderId="32" xfId="24" applyNumberFormat="1" applyFont="1" applyBorder="1" applyAlignment="1">
      <alignment vertical="top"/>
    </xf>
    <xf numFmtId="0" fontId="35" fillId="0" borderId="70" xfId="24" applyFont="1" applyBorder="1" applyAlignment="1">
      <alignment horizontal="center" vertical="center"/>
    </xf>
    <xf numFmtId="49" fontId="35" fillId="0" borderId="70" xfId="24" applyNumberFormat="1" applyFont="1" applyBorder="1" applyAlignment="1">
      <alignment vertical="center"/>
    </xf>
    <xf numFmtId="166" fontId="33" fillId="0" borderId="70" xfId="24" applyNumberFormat="1" applyFont="1" applyBorder="1" applyAlignment="1">
      <alignment vertical="center"/>
    </xf>
    <xf numFmtId="167" fontId="35" fillId="0" borderId="70" xfId="24" applyNumberFormat="1" applyFont="1" applyBorder="1" applyAlignment="1">
      <alignment vertical="center"/>
    </xf>
    <xf numFmtId="166" fontId="43" fillId="0" borderId="70" xfId="24" applyNumberFormat="1" applyFont="1" applyBorder="1" applyAlignment="1">
      <alignment vertical="center"/>
    </xf>
    <xf numFmtId="167" fontId="43" fillId="0" borderId="71" xfId="24" applyNumberFormat="1" applyFont="1" applyBorder="1" applyAlignment="1">
      <alignment vertical="center"/>
    </xf>
    <xf numFmtId="167" fontId="43" fillId="0" borderId="0" xfId="24" applyNumberFormat="1" applyFont="1" applyAlignment="1">
      <alignment vertical="center"/>
    </xf>
    <xf numFmtId="0" fontId="33" fillId="0" borderId="22" xfId="24" applyFont="1" applyBorder="1" applyAlignment="1">
      <alignment horizontal="center" vertical="center"/>
    </xf>
    <xf numFmtId="49" fontId="35" fillId="0" borderId="35" xfId="24" applyNumberFormat="1" applyFont="1" applyBorder="1" applyAlignment="1">
      <alignment vertical="top"/>
    </xf>
    <xf numFmtId="0" fontId="35" fillId="0" borderId="23" xfId="24" applyFont="1" applyBorder="1" applyAlignment="1">
      <alignment horizontal="center" vertical="center"/>
    </xf>
    <xf numFmtId="49" fontId="35" fillId="0" borderId="23" xfId="24" applyNumberFormat="1" applyFont="1" applyBorder="1" applyAlignment="1">
      <alignment vertical="center"/>
    </xf>
    <xf numFmtId="166" fontId="33" fillId="0" borderId="23" xfId="24" applyNumberFormat="1" applyFont="1" applyBorder="1" applyAlignment="1">
      <alignment vertical="center"/>
    </xf>
    <xf numFmtId="167" fontId="43" fillId="0" borderId="23" xfId="24" applyNumberFormat="1" applyFont="1" applyBorder="1" applyAlignment="1">
      <alignment vertical="center"/>
    </xf>
    <xf numFmtId="166" fontId="43" fillId="0" borderId="23" xfId="24" applyNumberFormat="1" applyFont="1" applyBorder="1" applyAlignment="1">
      <alignment vertical="center"/>
    </xf>
    <xf numFmtId="167" fontId="35" fillId="0" borderId="76" xfId="24" applyNumberFormat="1" applyFont="1" applyBorder="1" applyAlignment="1">
      <alignment vertical="center"/>
    </xf>
    <xf numFmtId="167" fontId="35" fillId="0" borderId="0" xfId="24" applyNumberFormat="1" applyFont="1" applyAlignment="1">
      <alignment vertical="center"/>
    </xf>
    <xf numFmtId="0" fontId="33" fillId="0" borderId="74" xfId="24" applyFont="1" applyBorder="1" applyAlignment="1">
      <alignment horizontal="center" vertical="center"/>
    </xf>
    <xf numFmtId="49" fontId="35" fillId="0" borderId="0" xfId="24" applyNumberFormat="1" applyFont="1" applyAlignment="1">
      <alignment vertical="top"/>
    </xf>
    <xf numFmtId="0" fontId="35" fillId="0" borderId="0" xfId="24" applyFont="1" applyAlignment="1">
      <alignment horizontal="center" vertical="center"/>
    </xf>
    <xf numFmtId="49" fontId="35" fillId="0" borderId="0" xfId="24" applyNumberFormat="1" applyFont="1" applyAlignment="1">
      <alignment vertical="center"/>
    </xf>
    <xf numFmtId="166" fontId="33" fillId="0" borderId="0" xfId="24" applyNumberFormat="1" applyFont="1" applyAlignment="1">
      <alignment vertical="center"/>
    </xf>
    <xf numFmtId="166" fontId="43" fillId="0" borderId="0" xfId="24" applyNumberFormat="1" applyFont="1" applyAlignment="1">
      <alignment vertical="center"/>
    </xf>
    <xf numFmtId="167" fontId="35" fillId="0" borderId="37" xfId="24" applyNumberFormat="1" applyFont="1" applyBorder="1" applyAlignment="1">
      <alignment vertical="center"/>
    </xf>
    <xf numFmtId="0" fontId="33" fillId="11" borderId="77" xfId="24" applyFont="1" applyFill="1" applyBorder="1" applyAlignment="1">
      <alignment horizontal="center" vertical="center"/>
    </xf>
    <xf numFmtId="49" fontId="35" fillId="11" borderId="49" xfId="24" applyNumberFormat="1" applyFont="1" applyFill="1" applyBorder="1" applyAlignment="1">
      <alignment vertical="top"/>
    </xf>
    <xf numFmtId="0" fontId="33" fillId="11" borderId="49" xfId="24" applyFont="1" applyFill="1" applyBorder="1" applyAlignment="1">
      <alignment horizontal="center" vertical="center"/>
    </xf>
    <xf numFmtId="49" fontId="33" fillId="11" borderId="49" xfId="24" applyNumberFormat="1" applyFont="1" applyFill="1" applyBorder="1" applyAlignment="1">
      <alignment vertical="center"/>
    </xf>
    <xf numFmtId="166" fontId="33" fillId="11" borderId="49" xfId="24" applyNumberFormat="1" applyFont="1" applyFill="1" applyBorder="1" applyAlignment="1">
      <alignment vertical="center"/>
    </xf>
    <xf numFmtId="167" fontId="22" fillId="11" borderId="49" xfId="24" applyNumberFormat="1" applyFont="1" applyFill="1" applyBorder="1" applyAlignment="1">
      <alignment vertical="center"/>
    </xf>
    <xf numFmtId="167" fontId="22" fillId="11" borderId="50" xfId="24" applyNumberFormat="1" applyFont="1" applyFill="1" applyBorder="1" applyAlignment="1">
      <alignment vertical="center"/>
    </xf>
    <xf numFmtId="167" fontId="22" fillId="0" borderId="0" xfId="24" applyNumberFormat="1" applyFont="1" applyAlignment="1">
      <alignment vertical="center"/>
    </xf>
    <xf numFmtId="0" fontId="13" fillId="0" borderId="0" xfId="24" applyAlignment="1">
      <alignment horizontal="center" vertical="center"/>
    </xf>
    <xf numFmtId="166" fontId="13" fillId="0" borderId="0" xfId="24" applyNumberFormat="1"/>
    <xf numFmtId="0" fontId="21" fillId="0" borderId="48" xfId="19" applyFont="1" applyBorder="1" applyAlignment="1">
      <alignment horizontal="center" vertical="center" wrapText="1"/>
    </xf>
    <xf numFmtId="0" fontId="21" fillId="0" borderId="0" xfId="19" applyFont="1" applyAlignment="1">
      <alignment horizontal="center" vertical="center" wrapText="1"/>
    </xf>
    <xf numFmtId="0" fontId="34" fillId="0" borderId="0" xfId="19" applyFont="1" applyAlignment="1">
      <alignment vertical="center" wrapText="1"/>
    </xf>
    <xf numFmtId="0" fontId="34" fillId="0" borderId="0" xfId="19" applyFont="1" applyAlignment="1">
      <alignment horizontal="left" vertical="center" wrapText="1"/>
    </xf>
    <xf numFmtId="0" fontId="14" fillId="0" borderId="49" xfId="19" applyFont="1" applyBorder="1" applyAlignment="1">
      <alignment horizontal="left" vertical="center" wrapText="1"/>
    </xf>
    <xf numFmtId="0" fontId="34" fillId="0" borderId="49" xfId="19" applyFont="1" applyBorder="1" applyAlignment="1">
      <alignment horizontal="left" vertical="center" wrapText="1"/>
    </xf>
    <xf numFmtId="166" fontId="34" fillId="0" borderId="49" xfId="19" applyNumberFormat="1" applyFont="1" applyBorder="1" applyAlignment="1">
      <alignment horizontal="left" vertical="center" wrapText="1"/>
    </xf>
    <xf numFmtId="167" fontId="34" fillId="0" borderId="49" xfId="19" applyNumberFormat="1" applyFont="1" applyBorder="1" applyAlignment="1">
      <alignment horizontal="left" vertical="center" wrapText="1"/>
    </xf>
    <xf numFmtId="167" fontId="34" fillId="0" borderId="50" xfId="19" applyNumberFormat="1" applyFont="1" applyBorder="1" applyAlignment="1">
      <alignment horizontal="left" vertical="center" wrapText="1"/>
    </xf>
    <xf numFmtId="167" fontId="34" fillId="0" borderId="0" xfId="19" applyNumberFormat="1" applyFont="1" applyAlignment="1">
      <alignment horizontal="left" vertical="center" wrapText="1"/>
    </xf>
    <xf numFmtId="0" fontId="22" fillId="0" borderId="20" xfId="19" applyFont="1" applyBorder="1" applyAlignment="1">
      <alignment horizontal="center" vertical="center" wrapText="1"/>
    </xf>
    <xf numFmtId="0" fontId="22" fillId="0" borderId="45" xfId="19" applyFont="1" applyBorder="1" applyAlignment="1">
      <alignment horizontal="center" vertical="center" wrapText="1"/>
    </xf>
    <xf numFmtId="0" fontId="22" fillId="0" borderId="21" xfId="19" applyFont="1" applyBorder="1" applyAlignment="1">
      <alignment horizontal="center" vertical="center" wrapText="1"/>
    </xf>
    <xf numFmtId="166" fontId="22" fillId="0" borderId="21" xfId="19" applyNumberFormat="1" applyFont="1" applyBorder="1" applyAlignment="1">
      <alignment horizontal="center" vertical="center" wrapText="1"/>
    </xf>
    <xf numFmtId="167" fontId="22" fillId="0" borderId="21" xfId="19" applyNumberFormat="1" applyFont="1" applyBorder="1" applyAlignment="1">
      <alignment horizontal="center" vertical="center" wrapText="1"/>
    </xf>
    <xf numFmtId="167" fontId="22" fillId="0" borderId="72" xfId="19" applyNumberFormat="1" applyFont="1" applyBorder="1" applyAlignment="1">
      <alignment horizontal="center" vertical="center" wrapText="1"/>
    </xf>
    <xf numFmtId="167" fontId="22" fillId="0" borderId="0" xfId="19" applyNumberFormat="1" applyFont="1" applyAlignment="1">
      <alignment horizontal="center" vertical="center" wrapText="1"/>
    </xf>
    <xf numFmtId="0" fontId="13" fillId="0" borderId="0" xfId="19" applyAlignment="1">
      <alignment horizontal="center" vertical="center" wrapText="1"/>
    </xf>
    <xf numFmtId="0" fontId="22" fillId="0" borderId="24" xfId="19" applyFont="1" applyBorder="1" applyAlignment="1">
      <alignment horizontal="center" vertical="center" wrapText="1"/>
    </xf>
    <xf numFmtId="0" fontId="22" fillId="0" borderId="73" xfId="19" applyFont="1" applyBorder="1" applyAlignment="1">
      <alignment horizontal="center" vertical="center" wrapText="1"/>
    </xf>
    <xf numFmtId="0" fontId="22" fillId="0" borderId="25" xfId="19" applyFont="1" applyBorder="1" applyAlignment="1">
      <alignment horizontal="center" vertical="center" wrapText="1"/>
    </xf>
    <xf numFmtId="166" fontId="22" fillId="0" borderId="25" xfId="19" applyNumberFormat="1" applyFont="1" applyBorder="1" applyAlignment="1">
      <alignment horizontal="center" vertical="center" wrapText="1"/>
    </xf>
    <xf numFmtId="167" fontId="22" fillId="0" borderId="25" xfId="19" applyNumberFormat="1" applyFont="1" applyBorder="1" applyAlignment="1">
      <alignment horizontal="center" vertical="center" wrapText="1"/>
    </xf>
    <xf numFmtId="167" fontId="22" fillId="0" borderId="26" xfId="19" applyNumberFormat="1" applyFont="1" applyBorder="1" applyAlignment="1">
      <alignment horizontal="center" vertical="center" wrapText="1"/>
    </xf>
    <xf numFmtId="0" fontId="22" fillId="0" borderId="17" xfId="19" applyFont="1" applyBorder="1" applyAlignment="1">
      <alignment horizontal="center" vertical="center" wrapText="1"/>
    </xf>
    <xf numFmtId="0" fontId="22" fillId="0" borderId="64" xfId="19" applyFont="1" applyBorder="1" applyAlignment="1">
      <alignment horizontal="center" vertical="center" wrapText="1"/>
    </xf>
    <xf numFmtId="0" fontId="22" fillId="0" borderId="18" xfId="19" applyFont="1" applyBorder="1" applyAlignment="1">
      <alignment horizontal="center" vertical="center" wrapText="1"/>
    </xf>
    <xf numFmtId="166" fontId="22" fillId="0" borderId="18" xfId="19" applyNumberFormat="1" applyFont="1" applyBorder="1" applyAlignment="1">
      <alignment horizontal="center" vertical="center" wrapText="1"/>
    </xf>
    <xf numFmtId="167" fontId="22" fillId="0" borderId="18" xfId="19" applyNumberFormat="1" applyFont="1" applyBorder="1" applyAlignment="1">
      <alignment horizontal="center" vertical="center" wrapText="1"/>
    </xf>
    <xf numFmtId="167" fontId="22" fillId="0" borderId="19" xfId="19" applyNumberFormat="1" applyFont="1" applyBorder="1" applyAlignment="1">
      <alignment horizontal="center" vertical="center" wrapText="1"/>
    </xf>
    <xf numFmtId="0" fontId="39" fillId="8" borderId="22" xfId="19" applyFont="1" applyFill="1" applyBorder="1" applyAlignment="1">
      <alignment horizontal="center" vertical="center" wrapText="1"/>
    </xf>
    <xf numFmtId="0" fontId="35" fillId="8" borderId="21" xfId="19" applyFont="1" applyFill="1" applyBorder="1" applyAlignment="1">
      <alignment vertical="center" wrapText="1"/>
    </xf>
    <xf numFmtId="0" fontId="39" fillId="8" borderId="21" xfId="19" applyFont="1" applyFill="1" applyBorder="1" applyAlignment="1">
      <alignment horizontal="center" vertical="center" wrapText="1"/>
    </xf>
    <xf numFmtId="166" fontId="39" fillId="8" borderId="21" xfId="19" applyNumberFormat="1" applyFont="1" applyFill="1" applyBorder="1" applyAlignment="1">
      <alignment horizontal="center" vertical="center" wrapText="1"/>
    </xf>
    <xf numFmtId="167" fontId="39" fillId="8" borderId="21" xfId="19" applyNumberFormat="1" applyFont="1" applyFill="1" applyBorder="1" applyAlignment="1">
      <alignment horizontal="center" vertical="center" wrapText="1"/>
    </xf>
    <xf numFmtId="167" fontId="39" fillId="8" borderId="72" xfId="19" applyNumberFormat="1" applyFont="1" applyFill="1" applyBorder="1" applyAlignment="1">
      <alignment horizontal="center" vertical="center" wrapText="1"/>
    </xf>
    <xf numFmtId="167" fontId="39" fillId="0" borderId="0" xfId="19" applyNumberFormat="1" applyFont="1" applyAlignment="1">
      <alignment horizontal="center" vertical="center" wrapText="1"/>
    </xf>
    <xf numFmtId="0" fontId="53" fillId="0" borderId="20" xfId="19" applyFont="1" applyBorder="1" applyAlignment="1">
      <alignment horizontal="center" vertical="center" wrapText="1"/>
    </xf>
    <xf numFmtId="49" fontId="18" fillId="8" borderId="21" xfId="19" applyNumberFormat="1" applyFont="1" applyFill="1" applyBorder="1" applyAlignment="1">
      <alignment vertical="center" wrapText="1"/>
    </xf>
    <xf numFmtId="0" fontId="33" fillId="12" borderId="21" xfId="19" applyFont="1" applyFill="1" applyBorder="1" applyAlignment="1">
      <alignment vertical="center" wrapText="1"/>
    </xf>
    <xf numFmtId="0" fontId="62" fillId="0" borderId="20" xfId="19" applyFont="1" applyBorder="1" applyAlignment="1">
      <alignment horizontal="center" vertical="center" wrapText="1"/>
    </xf>
    <xf numFmtId="0" fontId="43" fillId="0" borderId="21" xfId="19" applyFont="1" applyBorder="1" applyAlignment="1">
      <alignment vertical="center" wrapText="1"/>
    </xf>
    <xf numFmtId="0" fontId="41" fillId="0" borderId="0" xfId="19" applyFont="1" applyAlignment="1">
      <alignment horizontal="center" vertical="center" wrapText="1"/>
    </xf>
    <xf numFmtId="168" fontId="33" fillId="0" borderId="21" xfId="18" applyFont="1" applyBorder="1" applyAlignment="1">
      <alignment horizontal="center" vertical="center" wrapText="1"/>
    </xf>
    <xf numFmtId="0" fontId="35" fillId="8" borderId="45" xfId="19" applyFont="1" applyFill="1" applyBorder="1" applyAlignment="1">
      <alignment vertical="center" wrapText="1"/>
    </xf>
    <xf numFmtId="0" fontId="13" fillId="8" borderId="21" xfId="19" applyFill="1" applyBorder="1" applyAlignment="1">
      <alignment horizontal="center" vertical="center" wrapText="1"/>
    </xf>
    <xf numFmtId="0" fontId="13" fillId="8" borderId="21" xfId="19" applyFill="1" applyBorder="1" applyAlignment="1">
      <alignment vertical="center" wrapText="1"/>
    </xf>
    <xf numFmtId="166" fontId="13" fillId="8" borderId="21" xfId="19" applyNumberFormat="1" applyFill="1" applyBorder="1" applyAlignment="1">
      <alignment vertical="center" wrapText="1"/>
    </xf>
    <xf numFmtId="167" fontId="13" fillId="8" borderId="21" xfId="19" applyNumberFormat="1" applyFill="1" applyBorder="1" applyAlignment="1">
      <alignment vertical="center" wrapText="1"/>
    </xf>
    <xf numFmtId="167" fontId="13" fillId="8" borderId="72" xfId="19" applyNumberFormat="1" applyFill="1" applyBorder="1" applyAlignment="1">
      <alignment vertical="center" wrapText="1"/>
    </xf>
    <xf numFmtId="167" fontId="13" fillId="0" borderId="0" xfId="19" applyNumberFormat="1" applyAlignment="1">
      <alignment vertical="center" wrapText="1"/>
    </xf>
    <xf numFmtId="0" fontId="35" fillId="0" borderId="0" xfId="19" applyFont="1" applyAlignment="1">
      <alignment vertical="center" wrapText="1"/>
    </xf>
    <xf numFmtId="0" fontId="13" fillId="0" borderId="23" xfId="19" applyBorder="1" applyAlignment="1">
      <alignment horizontal="center" vertical="center" wrapText="1"/>
    </xf>
    <xf numFmtId="0" fontId="13" fillId="0" borderId="23" xfId="19" applyBorder="1" applyAlignment="1">
      <alignment vertical="center" wrapText="1"/>
    </xf>
    <xf numFmtId="166" fontId="13" fillId="0" borderId="23" xfId="19" applyNumberFormat="1" applyBorder="1" applyAlignment="1">
      <alignment vertical="center" wrapText="1"/>
    </xf>
    <xf numFmtId="167" fontId="13" fillId="0" borderId="23" xfId="19" applyNumberFormat="1" applyBorder="1" applyAlignment="1">
      <alignment vertical="center" wrapText="1"/>
    </xf>
    <xf numFmtId="167" fontId="13" fillId="0" borderId="76" xfId="19" applyNumberFormat="1" applyBorder="1" applyAlignment="1">
      <alignment vertical="center" wrapText="1"/>
    </xf>
    <xf numFmtId="0" fontId="33" fillId="0" borderId="69" xfId="19" applyFont="1" applyBorder="1" applyAlignment="1">
      <alignment horizontal="center" vertical="center" wrapText="1"/>
    </xf>
    <xf numFmtId="49" fontId="35" fillId="0" borderId="32" xfId="19" applyNumberFormat="1" applyFont="1" applyBorder="1" applyAlignment="1">
      <alignment vertical="center" wrapText="1"/>
    </xf>
    <xf numFmtId="0" fontId="35" fillId="0" borderId="70" xfId="19" applyFont="1" applyBorder="1" applyAlignment="1">
      <alignment vertical="center" wrapText="1"/>
    </xf>
    <xf numFmtId="49" fontId="35" fillId="0" borderId="70" xfId="19" applyNumberFormat="1" applyFont="1" applyBorder="1" applyAlignment="1">
      <alignment vertical="center" wrapText="1"/>
    </xf>
    <xf numFmtId="166" fontId="33" fillId="0" borderId="70" xfId="19" applyNumberFormat="1" applyFont="1" applyBorder="1" applyAlignment="1">
      <alignment vertical="center" wrapText="1"/>
    </xf>
    <xf numFmtId="167" fontId="35" fillId="0" borderId="70" xfId="19" applyNumberFormat="1" applyFont="1" applyBorder="1" applyAlignment="1">
      <alignment vertical="center" wrapText="1"/>
    </xf>
    <xf numFmtId="166" fontId="43" fillId="0" borderId="70" xfId="19" applyNumberFormat="1" applyFont="1" applyBorder="1" applyAlignment="1">
      <alignment vertical="center" wrapText="1"/>
    </xf>
    <xf numFmtId="167" fontId="43" fillId="0" borderId="71" xfId="19" applyNumberFormat="1" applyFont="1" applyBorder="1" applyAlignment="1">
      <alignment vertical="center" wrapText="1"/>
    </xf>
    <xf numFmtId="0" fontId="33" fillId="0" borderId="22" xfId="19" applyFont="1" applyBorder="1" applyAlignment="1">
      <alignment horizontal="center" vertical="center" wrapText="1"/>
    </xf>
    <xf numFmtId="49" fontId="35" fillId="0" borderId="35" xfId="19" applyNumberFormat="1" applyFont="1" applyBorder="1" applyAlignment="1">
      <alignment vertical="center" wrapText="1"/>
    </xf>
    <xf numFmtId="0" fontId="35" fillId="0" borderId="23" xfId="19" applyFont="1" applyBorder="1" applyAlignment="1">
      <alignment vertical="center" wrapText="1"/>
    </xf>
    <xf numFmtId="49" fontId="35" fillId="0" borderId="23" xfId="19" applyNumberFormat="1" applyFont="1" applyBorder="1" applyAlignment="1">
      <alignment vertical="center" wrapText="1"/>
    </xf>
    <xf numFmtId="166" fontId="33" fillId="0" borderId="23" xfId="19" applyNumberFormat="1" applyFont="1" applyBorder="1" applyAlignment="1">
      <alignment vertical="center" wrapText="1"/>
    </xf>
    <xf numFmtId="167" fontId="43" fillId="0" borderId="23" xfId="19" applyNumberFormat="1" applyFont="1" applyBorder="1" applyAlignment="1">
      <alignment vertical="center" wrapText="1"/>
    </xf>
    <xf numFmtId="166" fontId="43" fillId="0" borderId="23" xfId="19" applyNumberFormat="1" applyFont="1" applyBorder="1" applyAlignment="1">
      <alignment vertical="center" wrapText="1"/>
    </xf>
    <xf numFmtId="167" fontId="35" fillId="0" borderId="76" xfId="19" applyNumberFormat="1" applyFont="1" applyBorder="1" applyAlignment="1">
      <alignment vertical="center" wrapText="1"/>
    </xf>
    <xf numFmtId="167" fontId="35" fillId="0" borderId="0" xfId="19" applyNumberFormat="1" applyFont="1" applyAlignment="1">
      <alignment vertical="center" wrapText="1"/>
    </xf>
    <xf numFmtId="0" fontId="33" fillId="0" borderId="74" xfId="19" applyFont="1" applyBorder="1" applyAlignment="1">
      <alignment horizontal="center" vertical="center" wrapText="1"/>
    </xf>
    <xf numFmtId="49" fontId="35" fillId="0" borderId="0" xfId="19" applyNumberFormat="1" applyFont="1" applyAlignment="1">
      <alignment vertical="center" wrapText="1"/>
    </xf>
    <xf numFmtId="166" fontId="33" fillId="0" borderId="0" xfId="19" applyNumberFormat="1" applyFont="1" applyAlignment="1">
      <alignment vertical="center" wrapText="1"/>
    </xf>
    <xf numFmtId="166" fontId="43" fillId="0" borderId="0" xfId="19" applyNumberFormat="1" applyFont="1" applyAlignment="1">
      <alignment vertical="center" wrapText="1"/>
    </xf>
    <xf numFmtId="167" fontId="35" fillId="0" borderId="37" xfId="19" applyNumberFormat="1" applyFont="1" applyBorder="1" applyAlignment="1">
      <alignment vertical="center" wrapText="1"/>
    </xf>
    <xf numFmtId="0" fontId="33" fillId="11" borderId="77" xfId="19" applyFont="1" applyFill="1" applyBorder="1" applyAlignment="1">
      <alignment horizontal="center" vertical="center" wrapText="1"/>
    </xf>
    <xf numFmtId="49" fontId="35" fillId="11" borderId="49" xfId="19" applyNumberFormat="1" applyFont="1" applyFill="1" applyBorder="1" applyAlignment="1">
      <alignment vertical="center" wrapText="1"/>
    </xf>
    <xf numFmtId="0" fontId="33" fillId="11" borderId="49" xfId="19" applyFont="1" applyFill="1" applyBorder="1" applyAlignment="1">
      <alignment vertical="center" wrapText="1"/>
    </xf>
    <xf numFmtId="49" fontId="33" fillId="11" borderId="49" xfId="19" applyNumberFormat="1" applyFont="1" applyFill="1" applyBorder="1" applyAlignment="1">
      <alignment vertical="center" wrapText="1"/>
    </xf>
    <xf numFmtId="166" fontId="33" fillId="11" borderId="49" xfId="19" applyNumberFormat="1" applyFont="1" applyFill="1" applyBorder="1" applyAlignment="1">
      <alignment vertical="center" wrapText="1"/>
    </xf>
    <xf numFmtId="167" fontId="22" fillId="11" borderId="49" xfId="19" applyNumberFormat="1" applyFont="1" applyFill="1" applyBorder="1" applyAlignment="1">
      <alignment vertical="center" wrapText="1"/>
    </xf>
    <xf numFmtId="167" fontId="22" fillId="11" borderId="50" xfId="19" applyNumberFormat="1" applyFont="1" applyFill="1" applyBorder="1" applyAlignment="1">
      <alignment vertical="center" wrapText="1"/>
    </xf>
    <xf numFmtId="167" fontId="22" fillId="0" borderId="0" xfId="19" applyNumberFormat="1" applyFont="1" applyAlignment="1">
      <alignment vertical="center" wrapText="1"/>
    </xf>
    <xf numFmtId="166" fontId="13" fillId="0" borderId="0" xfId="19" applyNumberFormat="1" applyAlignment="1">
      <alignment vertical="center" wrapText="1"/>
    </xf>
    <xf numFmtId="0" fontId="2" fillId="2" borderId="0" xfId="1"/>
    <xf numFmtId="0" fontId="0" fillId="3" borderId="1" xfId="2" applyFont="1" applyAlignment="1">
      <alignment wrapText="1"/>
    </xf>
    <xf numFmtId="0" fontId="0" fillId="3" borderId="1" xfId="2" applyFont="1"/>
    <xf numFmtId="0" fontId="2" fillId="2" borderId="0" xfId="1" applyAlignment="1">
      <alignment wrapText="1"/>
    </xf>
    <xf numFmtId="0" fontId="2" fillId="2" borderId="0" xfId="1" applyBorder="1" applyAlignment="1">
      <alignment wrapText="1"/>
    </xf>
    <xf numFmtId="0" fontId="18" fillId="0" borderId="0" xfId="26" applyFont="1"/>
    <xf numFmtId="0" fontId="13" fillId="0" borderId="0" xfId="26"/>
    <xf numFmtId="0" fontId="31" fillId="0" borderId="0" xfId="27"/>
    <xf numFmtId="0" fontId="5" fillId="13" borderId="79" xfId="3" applyFont="1" applyFill="1" applyBorder="1" applyAlignment="1">
      <alignment horizontal="left" vertical="top" indent="1"/>
    </xf>
    <xf numFmtId="0" fontId="6" fillId="4" borderId="3" xfId="3" applyFont="1" applyFill="1" applyBorder="1" applyAlignment="1">
      <alignment horizontal="left" vertical="top" indent="1"/>
    </xf>
    <xf numFmtId="2" fontId="5" fillId="13" borderId="80" xfId="3" applyNumberFormat="1" applyFont="1" applyFill="1" applyBorder="1" applyAlignment="1">
      <alignment horizontal="right" vertical="top"/>
    </xf>
    <xf numFmtId="2" fontId="5" fillId="13" borderId="81" xfId="3" applyNumberFormat="1" applyFont="1" applyFill="1" applyBorder="1" applyAlignment="1">
      <alignment horizontal="right" vertical="top"/>
    </xf>
    <xf numFmtId="0" fontId="32" fillId="0" borderId="0" xfId="3" applyFont="1" applyAlignment="1">
      <alignment vertical="top" wrapText="1"/>
    </xf>
    <xf numFmtId="0" fontId="31" fillId="0" borderId="21" xfId="26" applyFont="1" applyBorder="1" applyAlignment="1">
      <alignment vertical="center" wrapText="1"/>
    </xf>
    <xf numFmtId="0" fontId="50" fillId="0" borderId="21" xfId="26" applyFont="1" applyBorder="1" applyAlignment="1">
      <alignment vertical="center" wrapText="1"/>
    </xf>
    <xf numFmtId="0" fontId="45" fillId="0" borderId="21" xfId="26" applyFont="1" applyBorder="1" applyAlignment="1">
      <alignment vertical="center" wrapText="1"/>
    </xf>
    <xf numFmtId="166" fontId="40" fillId="10" borderId="21" xfId="26" applyNumberFormat="1" applyFont="1" applyFill="1" applyBorder="1" applyAlignment="1" applyProtection="1">
      <alignment horizontal="right" vertical="center" wrapText="1"/>
      <protection locked="0"/>
    </xf>
    <xf numFmtId="166" fontId="44" fillId="0" borderId="21" xfId="26" applyNumberFormat="1" applyFont="1" applyBorder="1" applyAlignment="1">
      <alignment horizontal="right" vertical="center" wrapText="1"/>
    </xf>
    <xf numFmtId="168" fontId="33" fillId="0" borderId="21" xfId="26" applyNumberFormat="1" applyFont="1" applyBorder="1" applyAlignment="1">
      <alignment horizontal="left" vertical="center" wrapText="1"/>
    </xf>
    <xf numFmtId="168" fontId="48" fillId="0" borderId="21" xfId="26" applyNumberFormat="1" applyFont="1" applyBorder="1" applyAlignment="1">
      <alignment horizontal="left" vertical="center" wrapText="1"/>
    </xf>
    <xf numFmtId="166" fontId="40" fillId="0" borderId="21" xfId="26" applyNumberFormat="1" applyFont="1" applyBorder="1" applyAlignment="1">
      <alignment horizontal="right" vertical="center" wrapText="1"/>
    </xf>
    <xf numFmtId="0" fontId="31" fillId="0" borderId="21" xfId="26" applyFont="1" applyBorder="1" applyAlignment="1">
      <alignment horizontal="center" vertical="center" wrapText="1"/>
    </xf>
    <xf numFmtId="166" fontId="52" fillId="0" borderId="21" xfId="26" applyNumberFormat="1" applyFont="1" applyBorder="1" applyAlignment="1">
      <alignment horizontal="right" vertical="center" wrapText="1"/>
    </xf>
    <xf numFmtId="0" fontId="13" fillId="0" borderId="21" xfId="26" applyBorder="1" applyAlignment="1">
      <alignment vertical="center" wrapText="1"/>
    </xf>
    <xf numFmtId="0" fontId="48" fillId="0" borderId="21" xfId="26" applyFont="1" applyBorder="1" applyAlignment="1">
      <alignment vertical="center" wrapText="1"/>
    </xf>
    <xf numFmtId="49" fontId="47" fillId="0" borderId="21" xfId="26" applyNumberFormat="1" applyFont="1" applyBorder="1" applyAlignment="1">
      <alignment horizontal="left" vertical="center" wrapText="1"/>
    </xf>
    <xf numFmtId="49" fontId="57" fillId="0" borderId="21" xfId="26" applyNumberFormat="1" applyFont="1" applyBorder="1" applyAlignment="1">
      <alignment horizontal="left" vertical="center" wrapText="1"/>
    </xf>
    <xf numFmtId="168" fontId="40" fillId="0" borderId="21" xfId="26" applyNumberFormat="1" applyFont="1" applyBorder="1" applyAlignment="1">
      <alignment horizontal="left" vertical="center" wrapText="1"/>
    </xf>
    <xf numFmtId="168" fontId="42" fillId="0" borderId="21" xfId="26" applyNumberFormat="1" applyFont="1" applyBorder="1" applyAlignment="1">
      <alignment horizontal="left" vertical="center" wrapText="1"/>
    </xf>
    <xf numFmtId="168" fontId="33" fillId="0" borderId="78" xfId="26" applyNumberFormat="1" applyFont="1" applyBorder="1" applyAlignment="1">
      <alignment horizontal="left" vertical="center" wrapText="1"/>
    </xf>
    <xf numFmtId="0" fontId="45" fillId="0" borderId="78" xfId="26" applyFont="1" applyBorder="1" applyAlignment="1">
      <alignment vertical="center" wrapText="1"/>
    </xf>
    <xf numFmtId="0" fontId="40" fillId="0" borderId="21" xfId="26" applyFont="1" applyBorder="1" applyAlignment="1">
      <alignment vertical="center" wrapText="1"/>
    </xf>
    <xf numFmtId="0" fontId="42" fillId="0" borderId="21" xfId="26" applyFont="1" applyBorder="1" applyAlignment="1">
      <alignment vertical="center" wrapText="1"/>
    </xf>
    <xf numFmtId="168" fontId="33" fillId="0" borderId="21" xfId="26" applyNumberFormat="1" applyFont="1" applyBorder="1" applyAlignment="1">
      <alignment horizontal="center" vertical="center" wrapText="1"/>
    </xf>
    <xf numFmtId="168" fontId="43" fillId="0" borderId="21" xfId="26" applyNumberFormat="1" applyFont="1" applyBorder="1" applyAlignment="1">
      <alignment horizontal="center" vertical="center" wrapText="1"/>
    </xf>
    <xf numFmtId="42" fontId="0" fillId="0" borderId="82" xfId="0" applyNumberFormat="1" applyBorder="1"/>
    <xf numFmtId="42" fontId="0" fillId="0" borderId="83" xfId="0" applyNumberFormat="1" applyBorder="1"/>
    <xf numFmtId="42" fontId="0" fillId="0" borderId="67" xfId="0" applyNumberFormat="1" applyBorder="1"/>
    <xf numFmtId="42" fontId="0" fillId="0" borderId="84" xfId="0" applyNumberFormat="1" applyBorder="1"/>
    <xf numFmtId="0" fontId="13" fillId="0" borderId="21" xfId="26" applyBorder="1" applyAlignment="1">
      <alignment vertical="center"/>
    </xf>
    <xf numFmtId="49" fontId="13" fillId="0" borderId="43" xfId="26" applyNumberFormat="1" applyBorder="1" applyAlignment="1">
      <alignment vertical="center"/>
    </xf>
    <xf numFmtId="49" fontId="13" fillId="0" borderId="0" xfId="26" applyNumberFormat="1"/>
    <xf numFmtId="0" fontId="13" fillId="5" borderId="21" xfId="26" applyFill="1" applyBorder="1" applyAlignment="1">
      <alignment vertical="center"/>
    </xf>
    <xf numFmtId="49" fontId="13" fillId="5" borderId="43" xfId="26" applyNumberFormat="1" applyFill="1" applyBorder="1" applyAlignment="1">
      <alignment vertical="center"/>
    </xf>
    <xf numFmtId="0" fontId="13" fillId="0" borderId="0" xfId="26" applyAlignment="1">
      <alignment horizontal="center"/>
    </xf>
    <xf numFmtId="0" fontId="13" fillId="7" borderId="21" xfId="26" applyFill="1" applyBorder="1"/>
    <xf numFmtId="49" fontId="13" fillId="7" borderId="21" xfId="26" applyNumberFormat="1" applyFill="1" applyBorder="1"/>
    <xf numFmtId="0" fontId="13" fillId="7" borderId="21" xfId="26" applyFill="1" applyBorder="1" applyAlignment="1">
      <alignment horizontal="center"/>
    </xf>
    <xf numFmtId="0" fontId="13" fillId="7" borderId="44" xfId="26" applyFill="1" applyBorder="1"/>
    <xf numFmtId="0" fontId="13" fillId="7" borderId="21" xfId="26" applyFill="1" applyBorder="1" applyAlignment="1">
      <alignment wrapText="1"/>
    </xf>
    <xf numFmtId="0" fontId="13" fillId="0" borderId="0" xfId="26" applyAlignment="1">
      <alignment vertical="top"/>
    </xf>
    <xf numFmtId="49" fontId="13" fillId="0" borderId="0" xfId="26" applyNumberFormat="1" applyAlignment="1">
      <alignment vertical="top"/>
    </xf>
    <xf numFmtId="0" fontId="13" fillId="0" borderId="0" xfId="26" applyAlignment="1">
      <alignment horizontal="center" vertical="top"/>
    </xf>
    <xf numFmtId="165" fontId="13" fillId="0" borderId="0" xfId="26" applyNumberFormat="1" applyAlignment="1">
      <alignment vertical="top"/>
    </xf>
    <xf numFmtId="4" fontId="13" fillId="0" borderId="0" xfId="26" applyNumberFormat="1" applyAlignment="1">
      <alignment vertical="top"/>
    </xf>
    <xf numFmtId="0" fontId="18" fillId="5" borderId="55" xfId="26" applyFont="1" applyFill="1" applyBorder="1" applyAlignment="1">
      <alignment vertical="top"/>
    </xf>
    <xf numFmtId="49" fontId="18" fillId="5" borderId="35" xfId="26" applyNumberFormat="1" applyFont="1" applyFill="1" applyBorder="1" applyAlignment="1">
      <alignment vertical="top"/>
    </xf>
    <xf numFmtId="49" fontId="18" fillId="5" borderId="35" xfId="26" applyNumberFormat="1" applyFont="1" applyFill="1" applyBorder="1" applyAlignment="1">
      <alignment horizontal="left" vertical="top" wrapText="1"/>
    </xf>
    <xf numFmtId="0" fontId="18" fillId="5" borderId="35" xfId="26" applyFont="1" applyFill="1" applyBorder="1" applyAlignment="1">
      <alignment horizontal="center" vertical="top" shrinkToFit="1"/>
    </xf>
    <xf numFmtId="165" fontId="18" fillId="5" borderId="35" xfId="26" applyNumberFormat="1" applyFont="1" applyFill="1" applyBorder="1" applyAlignment="1">
      <alignment vertical="top" shrinkToFit="1"/>
    </xf>
    <xf numFmtId="4" fontId="18" fillId="5" borderId="35" xfId="26" applyNumberFormat="1" applyFont="1" applyFill="1" applyBorder="1" applyAlignment="1">
      <alignment vertical="top" shrinkToFit="1"/>
    </xf>
    <xf numFmtId="4" fontId="18" fillId="5" borderId="56" xfId="26" applyNumberFormat="1" applyFont="1" applyFill="1" applyBorder="1" applyAlignment="1">
      <alignment vertical="top" shrinkToFit="1"/>
    </xf>
    <xf numFmtId="4" fontId="18" fillId="5" borderId="0" xfId="26" applyNumberFormat="1" applyFont="1" applyFill="1" applyAlignment="1">
      <alignment vertical="top" shrinkToFit="1"/>
    </xf>
    <xf numFmtId="0" fontId="28" fillId="0" borderId="57" xfId="26" applyFont="1" applyBorder="1" applyAlignment="1">
      <alignment vertical="top"/>
    </xf>
    <xf numFmtId="49" fontId="28" fillId="0" borderId="58" xfId="26" applyNumberFormat="1" applyFont="1" applyBorder="1" applyAlignment="1">
      <alignment vertical="top"/>
    </xf>
    <xf numFmtId="49" fontId="28" fillId="0" borderId="58" xfId="26" applyNumberFormat="1" applyFont="1" applyBorder="1" applyAlignment="1">
      <alignment horizontal="left" vertical="top" wrapText="1"/>
    </xf>
    <xf numFmtId="0" fontId="28" fillId="0" borderId="58" xfId="26" applyFont="1" applyBorder="1" applyAlignment="1">
      <alignment horizontal="center" vertical="top" shrinkToFit="1"/>
    </xf>
    <xf numFmtId="165" fontId="28" fillId="0" borderId="58" xfId="26" applyNumberFormat="1" applyFont="1" applyBorder="1" applyAlignment="1">
      <alignment vertical="top" shrinkToFit="1"/>
    </xf>
    <xf numFmtId="4" fontId="28" fillId="6" borderId="58" xfId="26" applyNumberFormat="1" applyFont="1" applyFill="1" applyBorder="1" applyAlignment="1" applyProtection="1">
      <alignment vertical="top" shrinkToFit="1"/>
      <protection locked="0"/>
    </xf>
    <xf numFmtId="4" fontId="28" fillId="0" borderId="58" xfId="26" applyNumberFormat="1" applyFont="1" applyBorder="1" applyAlignment="1">
      <alignment vertical="top" shrinkToFit="1"/>
    </xf>
    <xf numFmtId="4" fontId="28" fillId="0" borderId="59" xfId="26" applyNumberFormat="1" applyFont="1" applyBorder="1" applyAlignment="1">
      <alignment vertical="top" shrinkToFit="1"/>
    </xf>
    <xf numFmtId="4" fontId="28" fillId="0" borderId="0" xfId="26" applyNumberFormat="1" applyFont="1" applyAlignment="1">
      <alignment vertical="top" shrinkToFit="1"/>
    </xf>
    <xf numFmtId="0" fontId="28" fillId="0" borderId="0" xfId="26" applyFont="1"/>
    <xf numFmtId="0" fontId="28" fillId="0" borderId="0" xfId="26" applyFont="1" applyAlignment="1">
      <alignment vertical="top"/>
    </xf>
    <xf numFmtId="49" fontId="28" fillId="0" borderId="0" xfId="26" applyNumberFormat="1" applyFont="1" applyAlignment="1">
      <alignment vertical="top"/>
    </xf>
    <xf numFmtId="165" fontId="28" fillId="0" borderId="0" xfId="26" applyNumberFormat="1" applyFont="1" applyAlignment="1">
      <alignment vertical="top" shrinkToFit="1"/>
    </xf>
    <xf numFmtId="165" fontId="29" fillId="0" borderId="0" xfId="26" quotePrefix="1" applyNumberFormat="1" applyFont="1" applyAlignment="1">
      <alignment horizontal="left" vertical="top" wrapText="1"/>
    </xf>
    <xf numFmtId="165" fontId="29" fillId="0" borderId="0" xfId="26" applyNumberFormat="1" applyFont="1" applyAlignment="1">
      <alignment horizontal="center" vertical="top" wrapText="1" shrinkToFit="1"/>
    </xf>
    <xf numFmtId="165" fontId="29" fillId="0" borderId="0" xfId="26" applyNumberFormat="1" applyFont="1" applyAlignment="1">
      <alignment vertical="top" wrapText="1" shrinkToFit="1"/>
    </xf>
    <xf numFmtId="0" fontId="28" fillId="0" borderId="60" xfId="26" applyFont="1" applyBorder="1" applyAlignment="1">
      <alignment vertical="top"/>
    </xf>
    <xf numFmtId="49" fontId="28" fillId="0" borderId="61" xfId="26" applyNumberFormat="1" applyFont="1" applyBorder="1" applyAlignment="1">
      <alignment vertical="top"/>
    </xf>
    <xf numFmtId="49" fontId="28" fillId="0" borderId="61" xfId="26" applyNumberFormat="1" applyFont="1" applyBorder="1" applyAlignment="1">
      <alignment horizontal="left" vertical="top" wrapText="1"/>
    </xf>
    <xf numFmtId="0" fontId="28" fillId="0" borderId="61" xfId="26" applyFont="1" applyBorder="1" applyAlignment="1">
      <alignment horizontal="center" vertical="top" shrinkToFit="1"/>
    </xf>
    <xf numFmtId="165" fontId="28" fillId="0" borderId="61" xfId="26" applyNumberFormat="1" applyFont="1" applyBorder="1" applyAlignment="1">
      <alignment vertical="top" shrinkToFit="1"/>
    </xf>
    <xf numFmtId="4" fontId="28" fillId="6" borderId="61" xfId="26" applyNumberFormat="1" applyFont="1" applyFill="1" applyBorder="1" applyAlignment="1" applyProtection="1">
      <alignment vertical="top" shrinkToFit="1"/>
      <protection locked="0"/>
    </xf>
    <xf numFmtId="4" fontId="28" fillId="0" borderId="61" xfId="26" applyNumberFormat="1" applyFont="1" applyBorder="1" applyAlignment="1">
      <alignment vertical="top" shrinkToFit="1"/>
    </xf>
    <xf numFmtId="4" fontId="28" fillId="0" borderId="62" xfId="26" applyNumberFormat="1" applyFont="1" applyBorder="1" applyAlignment="1">
      <alignment vertical="top" shrinkToFit="1"/>
    </xf>
    <xf numFmtId="0" fontId="64" fillId="0" borderId="0" xfId="26" applyFont="1" applyAlignment="1">
      <alignment wrapText="1"/>
    </xf>
    <xf numFmtId="49" fontId="13" fillId="0" borderId="0" xfId="26" applyNumberFormat="1" applyAlignment="1">
      <alignment horizontal="left" vertical="top" wrapText="1"/>
    </xf>
    <xf numFmtId="0" fontId="18" fillId="5" borderId="44" xfId="26" applyFont="1" applyFill="1" applyBorder="1" applyAlignment="1">
      <alignment vertical="top"/>
    </xf>
    <xf numFmtId="49" fontId="18" fillId="5" borderId="43" xfId="26" applyNumberFormat="1" applyFont="1" applyFill="1" applyBorder="1" applyAlignment="1">
      <alignment vertical="top"/>
    </xf>
    <xf numFmtId="49" fontId="18" fillId="5" borderId="43" xfId="26" applyNumberFormat="1" applyFont="1" applyFill="1" applyBorder="1" applyAlignment="1">
      <alignment horizontal="left" vertical="top" wrapText="1"/>
    </xf>
    <xf numFmtId="0" fontId="18" fillId="5" borderId="43" xfId="26" applyFont="1" applyFill="1" applyBorder="1" applyAlignment="1">
      <alignment horizontal="center" vertical="top"/>
    </xf>
    <xf numFmtId="0" fontId="18" fillId="5" borderId="43" xfId="26" applyFont="1" applyFill="1" applyBorder="1" applyAlignment="1">
      <alignment vertical="top"/>
    </xf>
    <xf numFmtId="4" fontId="18" fillId="5" borderId="45" xfId="26" applyNumberFormat="1" applyFont="1" applyFill="1" applyBorder="1" applyAlignment="1">
      <alignment vertical="top" shrinkToFit="1"/>
    </xf>
    <xf numFmtId="49" fontId="13" fillId="0" borderId="0" xfId="26" applyNumberFormat="1" applyAlignment="1">
      <alignment horizontal="left" wrapText="1"/>
    </xf>
    <xf numFmtId="0" fontId="0" fillId="13" borderId="1" xfId="2" applyFont="1" applyFill="1"/>
    <xf numFmtId="0" fontId="5" fillId="0" borderId="0" xfId="27" applyFont="1" applyAlignment="1">
      <alignment horizontal="right" vertical="top"/>
    </xf>
    <xf numFmtId="0" fontId="5" fillId="13" borderId="79" xfId="27" applyFont="1" applyFill="1" applyBorder="1" applyAlignment="1">
      <alignment horizontal="left" vertical="top" indent="1"/>
    </xf>
    <xf numFmtId="0" fontId="5" fillId="0" borderId="0" xfId="27" applyFont="1" applyAlignment="1">
      <alignment vertical="top"/>
    </xf>
    <xf numFmtId="0" fontId="6" fillId="4" borderId="2" xfId="27" applyFont="1" applyFill="1" applyBorder="1" applyAlignment="1">
      <alignment horizontal="right" vertical="top"/>
    </xf>
    <xf numFmtId="17" fontId="6" fillId="4" borderId="3" xfId="27" applyNumberFormat="1" applyFont="1" applyFill="1" applyBorder="1" applyAlignment="1">
      <alignment horizontal="left" vertical="top" indent="1"/>
    </xf>
    <xf numFmtId="0" fontId="5" fillId="4" borderId="4" xfId="27" applyFont="1" applyFill="1" applyBorder="1" applyAlignment="1">
      <alignment vertical="top"/>
    </xf>
    <xf numFmtId="0" fontId="6" fillId="4" borderId="5" xfId="27" applyFont="1" applyFill="1" applyBorder="1" applyAlignment="1">
      <alignment horizontal="right" vertical="top"/>
    </xf>
    <xf numFmtId="0" fontId="6" fillId="4" borderId="0" xfId="27" applyFont="1" applyFill="1" applyAlignment="1">
      <alignment horizontal="left" vertical="top" indent="1"/>
    </xf>
    <xf numFmtId="0" fontId="5" fillId="4" borderId="6" xfId="27" applyFont="1" applyFill="1" applyBorder="1" applyAlignment="1">
      <alignment vertical="top"/>
    </xf>
    <xf numFmtId="0" fontId="5" fillId="4" borderId="7" xfId="27" applyFont="1" applyFill="1" applyBorder="1" applyAlignment="1">
      <alignment vertical="top"/>
    </xf>
    <xf numFmtId="0" fontId="6" fillId="4" borderId="8" xfId="27" applyFont="1" applyFill="1" applyBorder="1" applyAlignment="1">
      <alignment horizontal="left" vertical="top" indent="1"/>
    </xf>
    <xf numFmtId="0" fontId="5" fillId="4" borderId="9" xfId="27" applyFont="1" applyFill="1" applyBorder="1" applyAlignment="1">
      <alignment vertical="top"/>
    </xf>
    <xf numFmtId="0" fontId="6" fillId="0" borderId="0" xfId="27" applyFont="1" applyAlignment="1">
      <alignment horizontal="right" vertical="top"/>
    </xf>
    <xf numFmtId="0" fontId="5" fillId="0" borderId="0" xfId="27" applyFont="1" applyAlignment="1">
      <alignment horizontal="left" vertical="top" indent="1"/>
    </xf>
    <xf numFmtId="0" fontId="5" fillId="4" borderId="11" xfId="27" applyFont="1" applyFill="1" applyBorder="1" applyAlignment="1">
      <alignment horizontal="right" vertical="top"/>
    </xf>
    <xf numFmtId="0" fontId="5" fillId="4" borderId="11" xfId="27" applyFont="1" applyFill="1" applyBorder="1" applyAlignment="1">
      <alignment horizontal="left" vertical="top"/>
    </xf>
    <xf numFmtId="1" fontId="5" fillId="0" borderId="0" xfId="27" applyNumberFormat="1" applyFont="1" applyAlignment="1">
      <alignment horizontal="right" vertical="top"/>
    </xf>
    <xf numFmtId="49" fontId="5" fillId="0" borderId="0" xfId="27" applyNumberFormat="1" applyFont="1" applyAlignment="1">
      <alignment horizontal="left" vertical="top" wrapText="1"/>
    </xf>
    <xf numFmtId="2" fontId="5" fillId="13" borderId="80" xfId="27" applyNumberFormat="1" applyFont="1" applyFill="1" applyBorder="1" applyAlignment="1">
      <alignment horizontal="right" vertical="top"/>
    </xf>
    <xf numFmtId="2" fontId="5" fillId="0" borderId="0" xfId="27" applyNumberFormat="1" applyFont="1" applyAlignment="1">
      <alignment horizontal="right" vertical="top"/>
    </xf>
    <xf numFmtId="2" fontId="5" fillId="13" borderId="81" xfId="27" applyNumberFormat="1" applyFont="1" applyFill="1" applyBorder="1" applyAlignment="1">
      <alignment horizontal="right" vertical="top"/>
    </xf>
    <xf numFmtId="2" fontId="5" fillId="0" borderId="0" xfId="27" applyNumberFormat="1" applyFont="1" applyAlignment="1">
      <alignment horizontal="left" vertical="top"/>
    </xf>
    <xf numFmtId="0" fontId="8" fillId="0" borderId="0" xfId="27" applyFont="1" applyAlignment="1">
      <alignment horizontal="left" vertical="top"/>
    </xf>
    <xf numFmtId="0" fontId="5" fillId="0" borderId="12" xfId="27" applyFont="1" applyBorder="1" applyAlignment="1">
      <alignment vertical="top"/>
    </xf>
    <xf numFmtId="2" fontId="9" fillId="0" borderId="12" xfId="27" applyNumberFormat="1" applyFont="1" applyBorder="1" applyAlignment="1">
      <alignment horizontal="right" vertical="top"/>
    </xf>
    <xf numFmtId="0" fontId="9" fillId="0" borderId="0" xfId="27" applyFont="1" applyAlignment="1">
      <alignment horizontal="right" vertical="top"/>
    </xf>
    <xf numFmtId="2" fontId="9" fillId="0" borderId="0" xfId="27" applyNumberFormat="1" applyFont="1" applyAlignment="1">
      <alignment horizontal="left" vertical="top"/>
    </xf>
    <xf numFmtId="0" fontId="5" fillId="4" borderId="11" xfId="27" applyFont="1" applyFill="1" applyBorder="1" applyAlignment="1">
      <alignment vertical="top"/>
    </xf>
    <xf numFmtId="0" fontId="8" fillId="0" borderId="0" xfId="27" applyFont="1" applyAlignment="1">
      <alignment horizontal="right" vertical="top"/>
    </xf>
    <xf numFmtId="0" fontId="8" fillId="0" borderId="0" xfId="27" applyFont="1" applyAlignment="1">
      <alignment vertical="top" wrapText="1"/>
    </xf>
    <xf numFmtId="2" fontId="8" fillId="0" borderId="0" xfId="27" applyNumberFormat="1" applyFont="1" applyAlignment="1">
      <alignment vertical="top"/>
    </xf>
    <xf numFmtId="0" fontId="5" fillId="0" borderId="0" xfId="27" applyFont="1" applyAlignment="1">
      <alignment vertical="top" wrapText="1"/>
    </xf>
    <xf numFmtId="2" fontId="5" fillId="0" borderId="0" xfId="27" applyNumberFormat="1" applyFont="1" applyAlignment="1">
      <alignment vertical="top"/>
    </xf>
    <xf numFmtId="0" fontId="8" fillId="0" borderId="13" xfId="27" applyFont="1" applyBorder="1" applyAlignment="1">
      <alignment horizontal="right" vertical="top"/>
    </xf>
    <xf numFmtId="0" fontId="8" fillId="0" borderId="13" xfId="27" applyFont="1" applyBorder="1" applyAlignment="1">
      <alignment vertical="top" wrapText="1"/>
    </xf>
    <xf numFmtId="2" fontId="8" fillId="0" borderId="13" xfId="27" applyNumberFormat="1" applyFont="1" applyBorder="1" applyAlignment="1">
      <alignment vertical="top"/>
    </xf>
    <xf numFmtId="0" fontId="8" fillId="0" borderId="12" xfId="27" applyFont="1" applyBorder="1" applyAlignment="1">
      <alignment horizontal="right" vertical="top"/>
    </xf>
    <xf numFmtId="0" fontId="8" fillId="0" borderId="12" xfId="27" applyFont="1" applyBorder="1" applyAlignment="1">
      <alignment vertical="top" wrapText="1"/>
    </xf>
    <xf numFmtId="2" fontId="8" fillId="0" borderId="12" xfId="27" applyNumberFormat="1" applyFont="1" applyBorder="1" applyAlignment="1">
      <alignment vertical="top"/>
    </xf>
    <xf numFmtId="0" fontId="9" fillId="0" borderId="0" xfId="27" applyFont="1" applyAlignment="1">
      <alignment vertical="top"/>
    </xf>
    <xf numFmtId="2" fontId="9" fillId="0" borderId="0" xfId="27" applyNumberFormat="1" applyFont="1" applyAlignment="1">
      <alignment vertical="top"/>
    </xf>
    <xf numFmtId="0" fontId="13" fillId="0" borderId="30" xfId="26" applyBorder="1"/>
    <xf numFmtId="0" fontId="13" fillId="0" borderId="34" xfId="26" applyBorder="1"/>
    <xf numFmtId="0" fontId="15" fillId="5" borderId="34" xfId="26" applyFont="1" applyFill="1" applyBorder="1" applyAlignment="1">
      <alignment horizontal="left" vertical="center" indent="1"/>
    </xf>
    <xf numFmtId="0" fontId="13" fillId="5" borderId="0" xfId="26" applyFill="1" applyAlignment="1">
      <alignment wrapText="1"/>
    </xf>
    <xf numFmtId="49" fontId="16" fillId="5" borderId="0" xfId="26" applyNumberFormat="1" applyFont="1" applyFill="1" applyAlignment="1">
      <alignment horizontal="left" vertical="center" wrapText="1"/>
    </xf>
    <xf numFmtId="14" fontId="17" fillId="0" borderId="0" xfId="26" applyNumberFormat="1" applyFont="1" applyAlignment="1">
      <alignment horizontal="left"/>
    </xf>
    <xf numFmtId="0" fontId="13" fillId="5" borderId="34" xfId="26" applyFill="1" applyBorder="1" applyAlignment="1">
      <alignment horizontal="left" vertical="center" indent="1"/>
    </xf>
    <xf numFmtId="49" fontId="18" fillId="5" borderId="0" xfId="26" applyNumberFormat="1" applyFont="1" applyFill="1" applyAlignment="1">
      <alignment horizontal="left" vertical="center" wrapText="1"/>
    </xf>
    <xf numFmtId="4" fontId="13" fillId="0" borderId="34" xfId="26" applyNumberFormat="1" applyBorder="1"/>
    <xf numFmtId="0" fontId="13" fillId="5" borderId="38" xfId="26" applyFill="1" applyBorder="1" applyAlignment="1">
      <alignment horizontal="left" vertical="center" indent="1"/>
    </xf>
    <xf numFmtId="0" fontId="13" fillId="5" borderId="39" xfId="26" applyFill="1" applyBorder="1" applyAlignment="1">
      <alignment wrapText="1"/>
    </xf>
    <xf numFmtId="49" fontId="18" fillId="5" borderId="39" xfId="26" applyNumberFormat="1" applyFont="1" applyFill="1" applyBorder="1" applyAlignment="1">
      <alignment horizontal="left" vertical="center" wrapText="1"/>
    </xf>
    <xf numFmtId="0" fontId="13" fillId="0" borderId="34" xfId="26" applyBorder="1" applyAlignment="1">
      <alignment horizontal="left" vertical="center" indent="1"/>
    </xf>
    <xf numFmtId="0" fontId="13" fillId="0" borderId="0" xfId="26" applyAlignment="1">
      <alignment wrapText="1"/>
    </xf>
    <xf numFmtId="0" fontId="13" fillId="0" borderId="0" xfId="26" applyAlignment="1">
      <alignment horizontal="right" vertical="center"/>
    </xf>
    <xf numFmtId="0" fontId="18" fillId="0" borderId="0" xfId="26" applyFont="1" applyAlignment="1">
      <alignment horizontal="left" vertical="center"/>
    </xf>
    <xf numFmtId="0" fontId="13" fillId="0" borderId="37" xfId="26" applyBorder="1"/>
    <xf numFmtId="0" fontId="18" fillId="0" borderId="34" xfId="26" applyFont="1" applyBorder="1" applyAlignment="1">
      <alignment horizontal="left" vertical="center" indent="1"/>
    </xf>
    <xf numFmtId="0" fontId="18" fillId="0" borderId="0" xfId="26" applyFont="1" applyAlignment="1">
      <alignment vertical="center" wrapText="1"/>
    </xf>
    <xf numFmtId="0" fontId="18" fillId="0" borderId="0" xfId="26" applyFont="1" applyAlignment="1">
      <alignment horizontal="left" vertical="center" wrapText="1"/>
    </xf>
    <xf numFmtId="0" fontId="18" fillId="0" borderId="38" xfId="26" applyFont="1" applyBorder="1" applyAlignment="1">
      <alignment horizontal="left" vertical="center" indent="1"/>
    </xf>
    <xf numFmtId="0" fontId="18" fillId="0" borderId="39" xfId="26" applyFont="1" applyBorder="1" applyAlignment="1">
      <alignment horizontal="right" vertical="center" wrapText="1"/>
    </xf>
    <xf numFmtId="0" fontId="18" fillId="0" borderId="39" xfId="26" applyFont="1" applyBorder="1" applyAlignment="1">
      <alignment horizontal="left" vertical="center" wrapText="1"/>
    </xf>
    <xf numFmtId="0" fontId="13" fillId="0" borderId="39" xfId="26" applyBorder="1" applyAlignment="1">
      <alignment vertical="center" wrapText="1"/>
    </xf>
    <xf numFmtId="0" fontId="13" fillId="0" borderId="39" xfId="26" applyBorder="1" applyAlignment="1">
      <alignment vertical="center"/>
    </xf>
    <xf numFmtId="0" fontId="18" fillId="0" borderId="39" xfId="26" applyFont="1" applyBorder="1" applyAlignment="1">
      <alignment vertical="center"/>
    </xf>
    <xf numFmtId="0" fontId="13" fillId="0" borderId="40" xfId="26" applyBorder="1"/>
    <xf numFmtId="0" fontId="13" fillId="0" borderId="38" xfId="26" applyBorder="1" applyAlignment="1">
      <alignment horizontal="left" indent="1"/>
    </xf>
    <xf numFmtId="0" fontId="13" fillId="0" borderId="39" xfId="26" applyBorder="1"/>
    <xf numFmtId="0" fontId="13" fillId="0" borderId="39" xfId="26" applyBorder="1" applyAlignment="1">
      <alignment horizontal="right"/>
    </xf>
    <xf numFmtId="0" fontId="18" fillId="6" borderId="0" xfId="26" applyFont="1" applyFill="1" applyAlignment="1" applyProtection="1">
      <alignment horizontal="left" vertical="center"/>
      <protection locked="0"/>
    </xf>
    <xf numFmtId="0" fontId="18" fillId="6" borderId="39" xfId="26" applyFont="1" applyFill="1" applyBorder="1" applyAlignment="1" applyProtection="1">
      <alignment horizontal="left" vertical="center" wrapText="1"/>
      <protection locked="0"/>
    </xf>
    <xf numFmtId="0" fontId="13" fillId="0" borderId="39" xfId="26" applyBorder="1" applyAlignment="1">
      <alignment horizontal="right" vertical="center"/>
    </xf>
    <xf numFmtId="0" fontId="13" fillId="0" borderId="41" xfId="26" applyBorder="1" applyAlignment="1">
      <alignment horizontal="left" vertical="top" indent="1"/>
    </xf>
    <xf numFmtId="0" fontId="13" fillId="0" borderId="35" xfId="26" applyBorder="1" applyAlignment="1">
      <alignment vertical="top" wrapText="1"/>
    </xf>
    <xf numFmtId="0" fontId="18" fillId="0" borderId="35" xfId="26" applyFont="1" applyBorder="1" applyAlignment="1">
      <alignment horizontal="left" vertical="top" wrapText="1"/>
    </xf>
    <xf numFmtId="0" fontId="18" fillId="0" borderId="35" xfId="26" applyFont="1" applyBorder="1" applyAlignment="1">
      <alignment vertical="center" wrapText="1"/>
    </xf>
    <xf numFmtId="0" fontId="18" fillId="0" borderId="35" xfId="26" applyFont="1" applyBorder="1" applyAlignment="1">
      <alignment vertical="center"/>
    </xf>
    <xf numFmtId="0" fontId="13" fillId="0" borderId="35" xfId="26" applyBorder="1" applyAlignment="1">
      <alignment horizontal="right" vertical="center"/>
    </xf>
    <xf numFmtId="0" fontId="13" fillId="0" borderId="36" xfId="26" applyBorder="1"/>
    <xf numFmtId="0" fontId="13" fillId="0" borderId="39" xfId="26" applyBorder="1" applyAlignment="1">
      <alignment horizontal="left" wrapText="1"/>
    </xf>
    <xf numFmtId="0" fontId="13" fillId="0" borderId="39" xfId="26" applyBorder="1" applyAlignment="1">
      <alignment wrapText="1"/>
    </xf>
    <xf numFmtId="49" fontId="13" fillId="0" borderId="34" xfId="26" applyNumberFormat="1" applyBorder="1"/>
    <xf numFmtId="0" fontId="13" fillId="0" borderId="42" xfId="26" applyBorder="1" applyAlignment="1">
      <alignment horizontal="left" vertical="center" indent="1"/>
    </xf>
    <xf numFmtId="0" fontId="13" fillId="0" borderId="43" xfId="26" applyBorder="1" applyAlignment="1">
      <alignment horizontal="left" vertical="center" wrapText="1"/>
    </xf>
    <xf numFmtId="0" fontId="13" fillId="0" borderId="43" xfId="26" applyBorder="1" applyAlignment="1">
      <alignment wrapText="1"/>
    </xf>
    <xf numFmtId="0" fontId="18" fillId="0" borderId="42" xfId="26" applyFont="1" applyBorder="1" applyAlignment="1">
      <alignment horizontal="left" vertical="center" indent="1"/>
    </xf>
    <xf numFmtId="0" fontId="18" fillId="0" borderId="43" xfId="26" applyFont="1" applyBorder="1" applyAlignment="1">
      <alignment horizontal="left" vertical="center" wrapText="1"/>
    </xf>
    <xf numFmtId="0" fontId="18" fillId="0" borderId="43" xfId="26" applyFont="1" applyBorder="1" applyAlignment="1">
      <alignment wrapText="1"/>
    </xf>
    <xf numFmtId="0" fontId="13" fillId="0" borderId="42" xfId="26" applyBorder="1" applyAlignment="1">
      <alignment horizontal="left" indent="1"/>
    </xf>
    <xf numFmtId="1" fontId="18" fillId="0" borderId="43" xfId="26" applyNumberFormat="1" applyFont="1" applyBorder="1" applyAlignment="1">
      <alignment horizontal="right" vertical="center" wrapText="1"/>
    </xf>
    <xf numFmtId="0" fontId="13" fillId="0" borderId="43" xfId="26" applyBorder="1" applyAlignment="1">
      <alignment horizontal="left" vertical="center" indent="1"/>
    </xf>
    <xf numFmtId="0" fontId="18" fillId="0" borderId="43" xfId="26" applyFont="1" applyBorder="1" applyAlignment="1">
      <alignment vertical="center"/>
    </xf>
    <xf numFmtId="49" fontId="13" fillId="0" borderId="46" xfId="26" applyNumberFormat="1" applyBorder="1" applyAlignment="1">
      <alignment horizontal="left" vertical="center"/>
    </xf>
    <xf numFmtId="1" fontId="18" fillId="0" borderId="44" xfId="26" applyNumberFormat="1" applyFont="1" applyBorder="1" applyAlignment="1">
      <alignment horizontal="right" vertical="center" wrapText="1"/>
    </xf>
    <xf numFmtId="0" fontId="13" fillId="0" borderId="38" xfId="26" applyBorder="1" applyAlignment="1">
      <alignment horizontal="left" vertical="center" indent="1"/>
    </xf>
    <xf numFmtId="0" fontId="13" fillId="0" borderId="39" xfId="26" applyBorder="1" applyAlignment="1">
      <alignment horizontal="left" vertical="center" wrapText="1"/>
    </xf>
    <xf numFmtId="1" fontId="18" fillId="0" borderId="47" xfId="26" applyNumberFormat="1" applyFont="1" applyBorder="1" applyAlignment="1">
      <alignment horizontal="right" vertical="center" wrapText="1"/>
    </xf>
    <xf numFmtId="0" fontId="13" fillId="0" borderId="39" xfId="26" applyBorder="1" applyAlignment="1">
      <alignment horizontal="left" vertical="center" indent="1"/>
    </xf>
    <xf numFmtId="49" fontId="13" fillId="0" borderId="40" xfId="26" applyNumberFormat="1" applyBorder="1" applyAlignment="1">
      <alignment horizontal="left" vertical="center"/>
    </xf>
    <xf numFmtId="0" fontId="13" fillId="0" borderId="0" xfId="26" applyAlignment="1">
      <alignment horizontal="left" vertical="center" wrapText="1"/>
    </xf>
    <xf numFmtId="1" fontId="13" fillId="0" borderId="0" xfId="26" applyNumberFormat="1" applyAlignment="1">
      <alignment horizontal="left" vertical="center" wrapText="1"/>
    </xf>
    <xf numFmtId="4" fontId="13" fillId="0" borderId="0" xfId="26" applyNumberFormat="1" applyAlignment="1">
      <alignment horizontal="left" vertical="center"/>
    </xf>
    <xf numFmtId="49" fontId="13" fillId="0" borderId="37" xfId="26" applyNumberFormat="1" applyBorder="1" applyAlignment="1">
      <alignment horizontal="left" vertical="center"/>
    </xf>
    <xf numFmtId="0" fontId="21" fillId="5" borderId="48" xfId="26" applyFont="1" applyFill="1" applyBorder="1" applyAlignment="1">
      <alignment horizontal="left" vertical="center" indent="1"/>
    </xf>
    <xf numFmtId="0" fontId="22" fillId="5" borderId="49" xfId="26" applyFont="1" applyFill="1" applyBorder="1" applyAlignment="1">
      <alignment horizontal="left" vertical="center" wrapText="1"/>
    </xf>
    <xf numFmtId="0" fontId="13" fillId="5" borderId="49" xfId="26" applyFill="1" applyBorder="1" applyAlignment="1">
      <alignment horizontal="left" vertical="center" wrapText="1"/>
    </xf>
    <xf numFmtId="4" fontId="21" fillId="5" borderId="49" xfId="26" applyNumberFormat="1" applyFont="1" applyFill="1" applyBorder="1" applyAlignment="1">
      <alignment horizontal="left" vertical="center"/>
    </xf>
    <xf numFmtId="49" fontId="13" fillId="5" borderId="50" xfId="26" applyNumberFormat="1" applyFill="1" applyBorder="1" applyAlignment="1">
      <alignment horizontal="left" vertical="center"/>
    </xf>
    <xf numFmtId="0" fontId="13" fillId="5" borderId="49" xfId="26" applyFill="1" applyBorder="1" applyAlignment="1">
      <alignment wrapText="1"/>
    </xf>
    <xf numFmtId="0" fontId="13" fillId="5" borderId="49" xfId="26" applyFill="1" applyBorder="1"/>
    <xf numFmtId="49" fontId="18" fillId="5" borderId="50" xfId="26" applyNumberFormat="1" applyFont="1" applyFill="1" applyBorder="1" applyAlignment="1">
      <alignment horizontal="left" vertical="center"/>
    </xf>
    <xf numFmtId="0" fontId="13" fillId="0" borderId="37" xfId="26" applyBorder="1" applyAlignment="1">
      <alignment horizontal="right"/>
    </xf>
    <xf numFmtId="0" fontId="13" fillId="0" borderId="34" xfId="26" applyBorder="1" applyAlignment="1">
      <alignment horizontal="right"/>
    </xf>
    <xf numFmtId="0" fontId="13" fillId="0" borderId="0" xfId="26" applyAlignment="1">
      <alignment horizontal="center" vertical="center" wrapText="1"/>
    </xf>
    <xf numFmtId="0" fontId="18" fillId="0" borderId="39" xfId="26" applyFont="1" applyBorder="1" applyAlignment="1">
      <alignment vertical="top" wrapText="1"/>
    </xf>
    <xf numFmtId="0" fontId="13" fillId="0" borderId="0" xfId="26" applyAlignment="1">
      <alignment horizontal="center" vertical="center"/>
    </xf>
    <xf numFmtId="0" fontId="18" fillId="0" borderId="39" xfId="26" applyFont="1" applyBorder="1" applyAlignment="1">
      <alignment vertical="top"/>
    </xf>
    <xf numFmtId="14" fontId="18" fillId="0" borderId="39" xfId="26" applyNumberFormat="1" applyFont="1" applyBorder="1" applyAlignment="1">
      <alignment horizontal="center" vertical="top"/>
    </xf>
    <xf numFmtId="0" fontId="18" fillId="0" borderId="34" xfId="26" applyFont="1" applyBorder="1"/>
    <xf numFmtId="0" fontId="18" fillId="0" borderId="0" xfId="26" applyFont="1" applyAlignment="1">
      <alignment wrapText="1"/>
    </xf>
    <xf numFmtId="0" fontId="18" fillId="0" borderId="37" xfId="26" applyFont="1" applyBorder="1" applyAlignment="1">
      <alignment horizontal="right"/>
    </xf>
    <xf numFmtId="0" fontId="13" fillId="0" borderId="51" xfId="26" applyBorder="1"/>
    <xf numFmtId="0" fontId="13" fillId="0" borderId="52" xfId="26" applyBorder="1" applyAlignment="1">
      <alignment wrapText="1"/>
    </xf>
    <xf numFmtId="0" fontId="13" fillId="0" borderId="52" xfId="26" applyBorder="1"/>
    <xf numFmtId="0" fontId="13" fillId="0" borderId="53" xfId="26" applyBorder="1" applyAlignment="1">
      <alignment horizontal="right"/>
    </xf>
    <xf numFmtId="0" fontId="21" fillId="0" borderId="0" xfId="26" applyFont="1" applyAlignment="1">
      <alignment horizontal="left" vertical="center"/>
    </xf>
    <xf numFmtId="0" fontId="14" fillId="0" borderId="0" xfId="26" applyFont="1" applyAlignment="1">
      <alignment horizontal="center" vertical="center" wrapText="1"/>
    </xf>
    <xf numFmtId="0" fontId="14" fillId="0" borderId="0" xfId="26" applyFont="1" applyAlignment="1">
      <alignment horizontal="center" vertical="center" shrinkToFit="1"/>
    </xf>
    <xf numFmtId="0" fontId="14" fillId="0" borderId="0" xfId="26" applyFont="1" applyAlignment="1">
      <alignment horizontal="center" vertical="center"/>
    </xf>
    <xf numFmtId="4" fontId="13" fillId="0" borderId="54" xfId="26" applyNumberFormat="1" applyBorder="1"/>
    <xf numFmtId="4" fontId="24" fillId="7" borderId="44" xfId="26" applyNumberFormat="1" applyFont="1" applyFill="1" applyBorder="1" applyAlignment="1">
      <alignment vertical="center"/>
    </xf>
    <xf numFmtId="4" fontId="24" fillId="7" borderId="43" xfId="26" applyNumberFormat="1" applyFont="1" applyFill="1" applyBorder="1" applyAlignment="1">
      <alignment vertical="center" wrapText="1"/>
    </xf>
    <xf numFmtId="4" fontId="25" fillId="7" borderId="21" xfId="26" applyNumberFormat="1" applyFont="1" applyFill="1" applyBorder="1" applyAlignment="1">
      <alignment horizontal="center" vertical="center" wrapText="1" shrinkToFit="1"/>
    </xf>
    <xf numFmtId="4" fontId="24" fillId="7" borderId="44" xfId="26" applyNumberFormat="1" applyFont="1" applyFill="1" applyBorder="1" applyAlignment="1">
      <alignment horizontal="center" vertical="center" wrapText="1" shrinkToFit="1"/>
    </xf>
    <xf numFmtId="4" fontId="24" fillId="7" borderId="21" xfId="26" applyNumberFormat="1" applyFont="1" applyFill="1" applyBorder="1" applyAlignment="1">
      <alignment horizontal="center" vertical="center" wrapText="1" shrinkToFit="1"/>
    </xf>
    <xf numFmtId="3" fontId="24" fillId="7" borderId="21" xfId="26" applyNumberFormat="1" applyFont="1" applyFill="1" applyBorder="1" applyAlignment="1">
      <alignment horizontal="center" vertical="center" wrapText="1"/>
    </xf>
    <xf numFmtId="4" fontId="13" fillId="0" borderId="44" xfId="26" applyNumberFormat="1" applyBorder="1" applyAlignment="1">
      <alignment vertical="center"/>
    </xf>
    <xf numFmtId="4" fontId="17" fillId="0" borderId="43" xfId="26" applyNumberFormat="1" applyFont="1" applyBorder="1" applyAlignment="1">
      <alignment horizontal="right" vertical="center" wrapText="1" shrinkToFit="1"/>
    </xf>
    <xf numFmtId="4" fontId="17" fillId="0" borderId="43" xfId="26" applyNumberFormat="1" applyFont="1" applyBorder="1" applyAlignment="1">
      <alignment horizontal="right" vertical="center" shrinkToFit="1"/>
    </xf>
    <xf numFmtId="4" fontId="13" fillId="0" borderId="43" xfId="26" applyNumberFormat="1" applyBorder="1" applyAlignment="1">
      <alignment vertical="center" shrinkToFit="1"/>
    </xf>
    <xf numFmtId="4" fontId="13" fillId="0" borderId="21" xfId="26" applyNumberFormat="1" applyBorder="1" applyAlignment="1">
      <alignment vertical="center" shrinkToFit="1"/>
    </xf>
    <xf numFmtId="3" fontId="13" fillId="0" borderId="21" xfId="26" applyNumberFormat="1" applyBorder="1" applyAlignment="1">
      <alignment vertical="center"/>
    </xf>
    <xf numFmtId="4" fontId="18" fillId="0" borderId="44" xfId="26" applyNumberFormat="1" applyFont="1" applyBorder="1" applyAlignment="1">
      <alignment vertical="center"/>
    </xf>
    <xf numFmtId="4" fontId="18" fillId="0" borderId="43" xfId="26" applyNumberFormat="1" applyFont="1" applyBorder="1" applyAlignment="1">
      <alignment vertical="center" wrapText="1" shrinkToFit="1"/>
    </xf>
    <xf numFmtId="4" fontId="18" fillId="0" borderId="43" xfId="26" applyNumberFormat="1" applyFont="1" applyBorder="1" applyAlignment="1">
      <alignment vertical="center" shrinkToFit="1"/>
    </xf>
    <xf numFmtId="4" fontId="18" fillId="0" borderId="21" xfId="26" applyNumberFormat="1" applyFont="1" applyBorder="1" applyAlignment="1">
      <alignment vertical="center" shrinkToFit="1"/>
    </xf>
    <xf numFmtId="3" fontId="18" fillId="0" borderId="21" xfId="26" applyNumberFormat="1" applyFont="1" applyBorder="1" applyAlignment="1">
      <alignment vertical="center"/>
    </xf>
    <xf numFmtId="4" fontId="13" fillId="0" borderId="44" xfId="26" applyNumberFormat="1" applyBorder="1" applyAlignment="1">
      <alignment horizontal="left" vertical="center"/>
    </xf>
    <xf numFmtId="4" fontId="13" fillId="0" borderId="43" xfId="26" applyNumberFormat="1" applyBorder="1" applyAlignment="1">
      <alignment vertical="center" wrapText="1" shrinkToFit="1"/>
    </xf>
    <xf numFmtId="4" fontId="65" fillId="5" borderId="43" xfId="26" applyNumberFormat="1" applyFont="1" applyFill="1" applyBorder="1" applyAlignment="1">
      <alignment vertical="center" wrapText="1" shrinkToFit="1"/>
    </xf>
    <xf numFmtId="4" fontId="65" fillId="5" borderId="43" xfId="26" applyNumberFormat="1" applyFont="1" applyFill="1" applyBorder="1" applyAlignment="1">
      <alignment vertical="center" shrinkToFit="1"/>
    </xf>
    <xf numFmtId="4" fontId="13" fillId="5" borderId="21" xfId="26" applyNumberFormat="1" applyFill="1" applyBorder="1" applyAlignment="1">
      <alignment vertical="center" shrinkToFit="1"/>
    </xf>
    <xf numFmtId="3" fontId="13" fillId="5" borderId="21" xfId="26" applyNumberFormat="1" applyFill="1" applyBorder="1" applyAlignment="1">
      <alignment vertical="center"/>
    </xf>
    <xf numFmtId="0" fontId="16" fillId="0" borderId="0" xfId="26" applyFont="1"/>
    <xf numFmtId="0" fontId="26" fillId="0" borderId="54" xfId="26" applyFont="1" applyBorder="1" applyAlignment="1">
      <alignment horizontal="center" vertical="center" wrapText="1"/>
    </xf>
    <xf numFmtId="0" fontId="26" fillId="7" borderId="44" xfId="26" applyFont="1" applyFill="1" applyBorder="1" applyAlignment="1">
      <alignment horizontal="center" vertical="center" wrapText="1"/>
    </xf>
    <xf numFmtId="0" fontId="26" fillId="7" borderId="43" xfId="26" applyFont="1" applyFill="1" applyBorder="1" applyAlignment="1">
      <alignment horizontal="center" vertical="center" wrapText="1"/>
    </xf>
    <xf numFmtId="0" fontId="26" fillId="7" borderId="21" xfId="26" applyFont="1" applyFill="1" applyBorder="1" applyAlignment="1">
      <alignment horizontal="center" vertical="center" wrapText="1"/>
    </xf>
    <xf numFmtId="0" fontId="24" fillId="0" borderId="54" xfId="26" applyFont="1" applyBorder="1" applyAlignment="1">
      <alignment vertical="center"/>
    </xf>
    <xf numFmtId="49" fontId="24" fillId="0" borderId="44" xfId="26" applyNumberFormat="1" applyFont="1" applyBorder="1" applyAlignment="1">
      <alignment vertical="center"/>
    </xf>
    <xf numFmtId="4" fontId="24" fillId="0" borderId="21" xfId="26" applyNumberFormat="1" applyFont="1" applyBorder="1" applyAlignment="1">
      <alignment horizontal="center" vertical="center"/>
    </xf>
    <xf numFmtId="4" fontId="24" fillId="0" borderId="21" xfId="26" applyNumberFormat="1" applyFont="1" applyBorder="1" applyAlignment="1">
      <alignment vertical="center"/>
    </xf>
    <xf numFmtId="164" fontId="24" fillId="0" borderId="21" xfId="26" applyNumberFormat="1" applyFont="1" applyBorder="1" applyAlignment="1">
      <alignment vertical="center"/>
    </xf>
    <xf numFmtId="0" fontId="24" fillId="0" borderId="54" xfId="26" applyFont="1" applyBorder="1"/>
    <xf numFmtId="0" fontId="24" fillId="5" borderId="44" xfId="26" applyFont="1" applyFill="1" applyBorder="1" applyAlignment="1">
      <alignment vertical="center"/>
    </xf>
    <xf numFmtId="0" fontId="24" fillId="5" borderId="44" xfId="26" applyFont="1" applyFill="1" applyBorder="1" applyAlignment="1">
      <alignment vertical="center" wrapText="1"/>
    </xf>
    <xf numFmtId="0" fontId="24" fillId="5" borderId="43" xfId="26" applyFont="1" applyFill="1" applyBorder="1" applyAlignment="1">
      <alignment vertical="center" wrapText="1"/>
    </xf>
    <xf numFmtId="4" fontId="24" fillId="5" borderId="21" xfId="26" applyNumberFormat="1" applyFont="1" applyFill="1" applyBorder="1" applyAlignment="1">
      <alignment horizontal="center" vertical="center"/>
    </xf>
    <xf numFmtId="4" fontId="24" fillId="5" borderId="21" xfId="26" applyNumberFormat="1" applyFont="1" applyFill="1" applyBorder="1" applyAlignment="1">
      <alignment vertical="center"/>
    </xf>
    <xf numFmtId="164" fontId="24" fillId="5" borderId="21" xfId="26" applyNumberFormat="1" applyFont="1" applyFill="1" applyBorder="1" applyAlignment="1">
      <alignment vertical="center"/>
    </xf>
    <xf numFmtId="4" fontId="13" fillId="0" borderId="0" xfId="26" applyNumberFormat="1"/>
    <xf numFmtId="164" fontId="13" fillId="0" borderId="0" xfId="26" applyNumberFormat="1"/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7" fillId="12" borderId="0" xfId="4" applyFont="1" applyFill="1" applyAlignment="1">
      <alignment horizontal="left" wrapText="1"/>
    </xf>
    <xf numFmtId="49" fontId="24" fillId="0" borderId="44" xfId="4" applyNumberFormat="1" applyFont="1" applyBorder="1" applyAlignment="1">
      <alignment vertical="center" wrapText="1"/>
    </xf>
    <xf numFmtId="49" fontId="24" fillId="0" borderId="43" xfId="4" applyNumberFormat="1" applyFont="1" applyBorder="1" applyAlignment="1">
      <alignment vertical="center" wrapText="1"/>
    </xf>
    <xf numFmtId="4" fontId="13" fillId="0" borderId="43" xfId="4" applyNumberFormat="1" applyBorder="1" applyAlignment="1">
      <alignment vertical="center" wrapText="1"/>
    </xf>
    <xf numFmtId="4" fontId="13" fillId="5" borderId="44" xfId="4" applyNumberFormat="1" applyFill="1" applyBorder="1" applyAlignment="1">
      <alignment vertical="center"/>
    </xf>
    <xf numFmtId="4" fontId="13" fillId="5" borderId="43" xfId="4" applyNumberFormat="1" applyFill="1" applyBorder="1" applyAlignment="1">
      <alignment vertical="center"/>
    </xf>
    <xf numFmtId="4" fontId="13" fillId="5" borderId="45" xfId="4" applyNumberFormat="1" applyFill="1" applyBorder="1" applyAlignment="1">
      <alignment vertical="center"/>
    </xf>
    <xf numFmtId="4" fontId="18" fillId="0" borderId="43" xfId="4" applyNumberFormat="1" applyFont="1" applyBorder="1" applyAlignment="1">
      <alignment vertical="center" wrapText="1"/>
    </xf>
    <xf numFmtId="4" fontId="20" fillId="0" borderId="44" xfId="4" applyNumberFormat="1" applyFont="1" applyBorder="1" applyAlignment="1">
      <alignment vertical="center"/>
    </xf>
    <xf numFmtId="4" fontId="20" fillId="0" borderId="43" xfId="4" applyNumberFormat="1" applyFont="1" applyBorder="1" applyAlignment="1">
      <alignment vertical="center"/>
    </xf>
    <xf numFmtId="4" fontId="20" fillId="0" borderId="44" xfId="4" applyNumberFormat="1" applyFont="1" applyBorder="1" applyAlignment="1">
      <alignment horizontal="right" vertical="center"/>
    </xf>
    <xf numFmtId="4" fontId="20" fillId="0" borderId="43" xfId="4" applyNumberFormat="1" applyFont="1" applyBorder="1" applyAlignment="1">
      <alignment horizontal="right" vertical="center"/>
    </xf>
    <xf numFmtId="4" fontId="20" fillId="0" borderId="47" xfId="4" applyNumberFormat="1" applyFont="1" applyBorder="1" applyAlignment="1">
      <alignment horizontal="right" vertical="center"/>
    </xf>
    <xf numFmtId="4" fontId="20" fillId="0" borderId="39" xfId="4" applyNumberFormat="1" applyFont="1" applyBorder="1" applyAlignment="1">
      <alignment horizontal="right" vertical="center"/>
    </xf>
    <xf numFmtId="4" fontId="20" fillId="0" borderId="35" xfId="4" applyNumberFormat="1" applyFont="1" applyBorder="1" applyAlignment="1">
      <alignment horizontal="right" vertical="center"/>
    </xf>
    <xf numFmtId="4" fontId="23" fillId="5" borderId="49" xfId="4" applyNumberFormat="1" applyFont="1" applyFill="1" applyBorder="1" applyAlignment="1">
      <alignment horizontal="right" vertical="center"/>
    </xf>
    <xf numFmtId="2" fontId="23" fillId="5" borderId="49" xfId="4" applyNumberFormat="1" applyFont="1" applyFill="1" applyBorder="1" applyAlignment="1">
      <alignment horizontal="right" vertical="center"/>
    </xf>
    <xf numFmtId="0" fontId="18" fillId="0" borderId="39" xfId="4" applyFont="1" applyBorder="1" applyAlignment="1">
      <alignment horizontal="center" vertical="center" wrapText="1"/>
    </xf>
    <xf numFmtId="0" fontId="13" fillId="0" borderId="39" xfId="4" applyBorder="1" applyAlignment="1">
      <alignment horizontal="center" vertical="center" wrapText="1"/>
    </xf>
    <xf numFmtId="0" fontId="18" fillId="0" borderId="39" xfId="4" applyFont="1" applyBorder="1" applyAlignment="1">
      <alignment horizontal="center" vertical="center"/>
    </xf>
    <xf numFmtId="0" fontId="13" fillId="0" borderId="39" xfId="4" applyBorder="1" applyAlignment="1">
      <alignment horizontal="center" vertical="center"/>
    </xf>
    <xf numFmtId="0" fontId="13" fillId="0" borderId="35" xfId="4" applyBorder="1" applyAlignment="1">
      <alignment horizontal="center" wrapText="1"/>
    </xf>
    <xf numFmtId="4" fontId="19" fillId="0" borderId="44" xfId="4" applyNumberFormat="1" applyFont="1" applyBorder="1" applyAlignment="1">
      <alignment horizontal="right" vertical="center" indent="1"/>
    </xf>
    <xf numFmtId="4" fontId="19" fillId="0" borderId="45" xfId="4" applyNumberFormat="1" applyFont="1" applyBorder="1" applyAlignment="1">
      <alignment horizontal="right" vertical="center" indent="1"/>
    </xf>
    <xf numFmtId="4" fontId="19" fillId="0" borderId="46" xfId="4" applyNumberFormat="1" applyFont="1" applyBorder="1" applyAlignment="1">
      <alignment horizontal="right" vertical="center" indent="1"/>
    </xf>
    <xf numFmtId="4" fontId="20" fillId="0" borderId="44" xfId="4" applyNumberFormat="1" applyFont="1" applyBorder="1" applyAlignment="1">
      <alignment horizontal="right" vertical="center" indent="1"/>
    </xf>
    <xf numFmtId="4" fontId="20" fillId="0" borderId="45" xfId="4" applyNumberFormat="1" applyFont="1" applyBorder="1" applyAlignment="1">
      <alignment horizontal="right" vertical="center" indent="1"/>
    </xf>
    <xf numFmtId="4" fontId="20" fillId="0" borderId="46" xfId="4" applyNumberFormat="1" applyFont="1" applyBorder="1" applyAlignment="1">
      <alignment horizontal="right" vertical="center" indent="1"/>
    </xf>
    <xf numFmtId="0" fontId="13" fillId="0" borderId="39" xfId="4" applyBorder="1" applyAlignment="1">
      <alignment horizontal="right" indent="1"/>
    </xf>
    <xf numFmtId="0" fontId="13" fillId="0" borderId="40" xfId="4" applyBorder="1" applyAlignment="1">
      <alignment horizontal="right" indent="1"/>
    </xf>
    <xf numFmtId="49" fontId="18" fillId="0" borderId="39" xfId="4" applyNumberFormat="1" applyFont="1" applyBorder="1" applyAlignment="1">
      <alignment vertical="center" wrapText="1"/>
    </xf>
    <xf numFmtId="0" fontId="13" fillId="0" borderId="39" xfId="4" applyBorder="1" applyAlignment="1">
      <alignment vertical="center" wrapText="1"/>
    </xf>
    <xf numFmtId="0" fontId="18" fillId="6" borderId="35" xfId="4" applyFont="1" applyFill="1" applyBorder="1" applyAlignment="1" applyProtection="1">
      <alignment horizontal="left" vertical="center"/>
      <protection locked="0"/>
    </xf>
    <xf numFmtId="0" fontId="18" fillId="6" borderId="0" xfId="4" applyFont="1" applyFill="1" applyAlignment="1" applyProtection="1">
      <alignment horizontal="left" vertical="center"/>
      <protection locked="0"/>
    </xf>
    <xf numFmtId="0" fontId="18" fillId="6" borderId="39" xfId="4" applyFont="1" applyFill="1" applyBorder="1" applyAlignment="1" applyProtection="1">
      <alignment horizontal="left" vertical="center"/>
      <protection locked="0"/>
    </xf>
    <xf numFmtId="0" fontId="13" fillId="6" borderId="39" xfId="4" applyFill="1" applyBorder="1" applyAlignment="1" applyProtection="1">
      <alignment horizontal="left" vertical="center"/>
      <protection locked="0"/>
    </xf>
    <xf numFmtId="1" fontId="13" fillId="0" borderId="39" xfId="4" applyNumberFormat="1" applyBorder="1" applyAlignment="1">
      <alignment horizontal="right" indent="1"/>
    </xf>
    <xf numFmtId="49" fontId="18" fillId="0" borderId="0" xfId="4" applyNumberFormat="1" applyFont="1" applyAlignment="1">
      <alignment horizontal="left" vertical="center" wrapText="1"/>
    </xf>
    <xf numFmtId="0" fontId="13" fillId="0" borderId="0" xfId="4" applyAlignment="1">
      <alignment vertical="center" wrapText="1"/>
    </xf>
    <xf numFmtId="0" fontId="14" fillId="0" borderId="31" xfId="4" applyFont="1" applyBorder="1" applyAlignment="1">
      <alignment horizontal="center" vertical="center"/>
    </xf>
    <xf numFmtId="0" fontId="14" fillId="0" borderId="32" xfId="4" applyFont="1" applyBorder="1" applyAlignment="1">
      <alignment horizontal="center" vertical="center"/>
    </xf>
    <xf numFmtId="0" fontId="14" fillId="0" borderId="33" xfId="4" applyFont="1" applyBorder="1" applyAlignment="1">
      <alignment horizontal="center" vertical="center"/>
    </xf>
    <xf numFmtId="49" fontId="16" fillId="5" borderId="35" xfId="4" applyNumberFormat="1" applyFont="1" applyFill="1" applyBorder="1" applyAlignment="1">
      <alignment horizontal="left" vertical="center" wrapText="1"/>
    </xf>
    <xf numFmtId="0" fontId="13" fillId="5" borderId="35" xfId="4" applyFill="1" applyBorder="1" applyAlignment="1">
      <alignment wrapText="1"/>
    </xf>
    <xf numFmtId="0" fontId="13" fillId="5" borderId="36" xfId="4" applyFill="1" applyBorder="1" applyAlignment="1">
      <alignment wrapText="1"/>
    </xf>
    <xf numFmtId="49" fontId="18" fillId="5" borderId="0" xfId="4" applyNumberFormat="1" applyFont="1" applyFill="1" applyAlignment="1">
      <alignment horizontal="left" vertical="center" wrapText="1"/>
    </xf>
    <xf numFmtId="0" fontId="13" fillId="5" borderId="0" xfId="4" applyFill="1" applyAlignment="1">
      <alignment wrapText="1"/>
    </xf>
    <xf numFmtId="0" fontId="13" fillId="5" borderId="37" xfId="4" applyFill="1" applyBorder="1" applyAlignment="1">
      <alignment wrapText="1"/>
    </xf>
    <xf numFmtId="49" fontId="18" fillId="5" borderId="39" xfId="4" applyNumberFormat="1" applyFont="1" applyFill="1" applyBorder="1" applyAlignment="1">
      <alignment horizontal="left" vertical="center" wrapText="1"/>
    </xf>
    <xf numFmtId="0" fontId="18" fillId="5" borderId="39" xfId="4" applyFont="1" applyFill="1" applyBorder="1" applyAlignment="1">
      <alignment horizontal="left" vertical="center" wrapText="1"/>
    </xf>
    <xf numFmtId="0" fontId="18" fillId="5" borderId="40" xfId="4" applyFont="1" applyFill="1" applyBorder="1" applyAlignment="1">
      <alignment horizontal="left" vertical="center" wrapText="1"/>
    </xf>
    <xf numFmtId="49" fontId="18" fillId="0" borderId="35" xfId="4" applyNumberFormat="1" applyFont="1" applyBorder="1" applyAlignment="1">
      <alignment horizontal="left" vertical="center" wrapText="1"/>
    </xf>
    <xf numFmtId="0" fontId="13" fillId="0" borderId="35" xfId="4" applyBorder="1" applyAlignment="1">
      <alignment vertical="center" wrapText="1"/>
    </xf>
    <xf numFmtId="0" fontId="13" fillId="6" borderId="55" xfId="4" applyFill="1" applyBorder="1" applyAlignment="1" applyProtection="1">
      <alignment vertical="top" wrapText="1"/>
      <protection locked="0"/>
    </xf>
    <xf numFmtId="0" fontId="13" fillId="6" borderId="35" xfId="4" applyFill="1" applyBorder="1" applyAlignment="1" applyProtection="1">
      <alignment vertical="top" wrapText="1"/>
      <protection locked="0"/>
    </xf>
    <xf numFmtId="0" fontId="13" fillId="6" borderId="35" xfId="4" applyFill="1" applyBorder="1" applyAlignment="1" applyProtection="1">
      <alignment horizontal="left" vertical="top" wrapText="1"/>
      <protection locked="0"/>
    </xf>
    <xf numFmtId="0" fontId="13" fillId="6" borderId="56" xfId="4" applyFill="1" applyBorder="1" applyAlignment="1" applyProtection="1">
      <alignment vertical="top" wrapText="1"/>
      <protection locked="0"/>
    </xf>
    <xf numFmtId="0" fontId="13" fillId="6" borderId="54" xfId="4" applyFill="1" applyBorder="1" applyAlignment="1" applyProtection="1">
      <alignment vertical="top" wrapText="1"/>
      <protection locked="0"/>
    </xf>
    <xf numFmtId="0" fontId="13" fillId="6" borderId="0" xfId="4" applyFill="1" applyAlignment="1" applyProtection="1">
      <alignment vertical="top" wrapText="1"/>
      <protection locked="0"/>
    </xf>
    <xf numFmtId="0" fontId="13" fillId="6" borderId="0" xfId="4" applyFill="1" applyAlignment="1" applyProtection="1">
      <alignment horizontal="left" vertical="top" wrapText="1"/>
      <protection locked="0"/>
    </xf>
    <xf numFmtId="0" fontId="13" fillId="6" borderId="63" xfId="4" applyFill="1" applyBorder="1" applyAlignment="1" applyProtection="1">
      <alignment vertical="top" wrapText="1"/>
      <protection locked="0"/>
    </xf>
    <xf numFmtId="0" fontId="13" fillId="6" borderId="47" xfId="4" applyFill="1" applyBorder="1" applyAlignment="1" applyProtection="1">
      <alignment vertical="top" wrapText="1"/>
      <protection locked="0"/>
    </xf>
    <xf numFmtId="0" fontId="13" fillId="6" borderId="39" xfId="4" applyFill="1" applyBorder="1" applyAlignment="1" applyProtection="1">
      <alignment vertical="top" wrapText="1"/>
      <protection locked="0"/>
    </xf>
    <xf numFmtId="0" fontId="13" fillId="6" borderId="39" xfId="4" applyFill="1" applyBorder="1" applyAlignment="1" applyProtection="1">
      <alignment horizontal="left" vertical="top" wrapText="1"/>
      <protection locked="0"/>
    </xf>
    <xf numFmtId="0" fontId="13" fillId="6" borderId="64" xfId="4" applyFill="1" applyBorder="1" applyAlignment="1" applyProtection="1">
      <alignment vertical="top" wrapText="1"/>
      <protection locked="0"/>
    </xf>
    <xf numFmtId="0" fontId="16" fillId="0" borderId="0" xfId="4" applyFont="1" applyAlignment="1">
      <alignment horizontal="center"/>
    </xf>
    <xf numFmtId="49" fontId="13" fillId="0" borderId="43" xfId="4" applyNumberFormat="1" applyBorder="1" applyAlignment="1">
      <alignment vertical="center"/>
    </xf>
    <xf numFmtId="0" fontId="13" fillId="0" borderId="43" xfId="4" applyBorder="1" applyAlignment="1">
      <alignment vertical="center"/>
    </xf>
    <xf numFmtId="0" fontId="13" fillId="0" borderId="45" xfId="4" applyBorder="1" applyAlignment="1">
      <alignment vertical="center"/>
    </xf>
    <xf numFmtId="49" fontId="13" fillId="5" borderId="43" xfId="4" applyNumberFormat="1" applyFill="1" applyBorder="1" applyAlignment="1">
      <alignment vertical="center"/>
    </xf>
    <xf numFmtId="0" fontId="13" fillId="5" borderId="43" xfId="4" applyFill="1" applyBorder="1" applyAlignment="1">
      <alignment vertical="center"/>
    </xf>
    <xf numFmtId="0" fontId="13" fillId="5" borderId="45" xfId="4" applyFill="1" applyBorder="1" applyAlignment="1">
      <alignment vertical="center"/>
    </xf>
    <xf numFmtId="0" fontId="13" fillId="0" borderId="0" xfId="4" applyAlignment="1">
      <alignment vertical="top"/>
    </xf>
    <xf numFmtId="0" fontId="13" fillId="0" borderId="0" xfId="4" applyAlignment="1">
      <alignment horizontal="left" vertical="top" wrapText="1"/>
    </xf>
    <xf numFmtId="0" fontId="17" fillId="12" borderId="0" xfId="26" applyFont="1" applyFill="1" applyAlignment="1">
      <alignment horizontal="left" wrapText="1"/>
    </xf>
    <xf numFmtId="0" fontId="7" fillId="0" borderId="10" xfId="3" applyFont="1" applyBorder="1" applyAlignment="1">
      <alignment horizontal="center" vertical="top"/>
    </xf>
    <xf numFmtId="0" fontId="7" fillId="0" borderId="0" xfId="3" applyFont="1" applyAlignment="1">
      <alignment horizontal="center" vertical="top"/>
    </xf>
    <xf numFmtId="0" fontId="16" fillId="0" borderId="48" xfId="6" applyFont="1" applyBorder="1" applyAlignment="1">
      <alignment horizontal="center"/>
    </xf>
    <xf numFmtId="0" fontId="16" fillId="0" borderId="49" xfId="6" applyFont="1" applyBorder="1" applyAlignment="1">
      <alignment horizontal="center"/>
    </xf>
    <xf numFmtId="0" fontId="16" fillId="0" borderId="50" xfId="6" applyFont="1" applyBorder="1" applyAlignment="1">
      <alignment horizontal="center"/>
    </xf>
    <xf numFmtId="0" fontId="18" fillId="0" borderId="48" xfId="26" applyFont="1" applyBorder="1" applyAlignment="1">
      <alignment horizontal="center" vertical="center" wrapText="1"/>
    </xf>
    <xf numFmtId="0" fontId="18" fillId="0" borderId="49" xfId="26" applyFont="1" applyBorder="1" applyAlignment="1">
      <alignment horizontal="center" vertical="center"/>
    </xf>
    <xf numFmtId="0" fontId="18" fillId="0" borderId="50" xfId="26" applyFont="1" applyBorder="1" applyAlignment="1">
      <alignment horizontal="center" vertical="center"/>
    </xf>
    <xf numFmtId="0" fontId="21" fillId="0" borderId="48" xfId="19" applyFont="1" applyBorder="1" applyAlignment="1">
      <alignment horizontal="center" vertical="center" wrapText="1"/>
    </xf>
    <xf numFmtId="0" fontId="21" fillId="0" borderId="49" xfId="19" applyFont="1" applyBorder="1" applyAlignment="1">
      <alignment horizontal="center" vertical="center" wrapText="1"/>
    </xf>
    <xf numFmtId="0" fontId="21" fillId="0" borderId="50" xfId="19" applyFont="1" applyBorder="1" applyAlignment="1">
      <alignment horizontal="center" vertical="center" wrapText="1"/>
    </xf>
    <xf numFmtId="0" fontId="21" fillId="0" borderId="48" xfId="24" applyFont="1" applyBorder="1" applyAlignment="1">
      <alignment horizontal="center"/>
    </xf>
    <xf numFmtId="0" fontId="21" fillId="0" borderId="49" xfId="24" applyFont="1" applyBorder="1" applyAlignment="1">
      <alignment horizontal="center"/>
    </xf>
    <xf numFmtId="0" fontId="21" fillId="0" borderId="50" xfId="24" applyFont="1" applyBorder="1" applyAlignment="1">
      <alignment horizontal="center"/>
    </xf>
    <xf numFmtId="0" fontId="21" fillId="0" borderId="48" xfId="24" applyFont="1" applyBorder="1" applyAlignment="1">
      <alignment horizontal="center" wrapText="1"/>
    </xf>
    <xf numFmtId="0" fontId="21" fillId="0" borderId="49" xfId="24" applyFont="1" applyBorder="1" applyAlignment="1">
      <alignment horizontal="center" wrapText="1"/>
    </xf>
    <xf numFmtId="0" fontId="21" fillId="0" borderId="50" xfId="24" applyFont="1" applyBorder="1" applyAlignment="1">
      <alignment horizontal="center" wrapText="1"/>
    </xf>
    <xf numFmtId="0" fontId="21" fillId="0" borderId="48" xfId="8" applyFont="1" applyBorder="1" applyAlignment="1">
      <alignment horizontal="center" vertical="center" wrapText="1"/>
    </xf>
    <xf numFmtId="0" fontId="21" fillId="0" borderId="49" xfId="8" applyFont="1" applyBorder="1" applyAlignment="1">
      <alignment horizontal="center" vertical="center" wrapText="1"/>
    </xf>
    <xf numFmtId="0" fontId="21" fillId="0" borderId="50" xfId="8" applyFont="1" applyBorder="1" applyAlignment="1">
      <alignment horizontal="center" vertical="center" wrapText="1"/>
    </xf>
    <xf numFmtId="0" fontId="21" fillId="0" borderId="48" xfId="8" applyFont="1" applyBorder="1" applyAlignment="1">
      <alignment horizontal="center"/>
    </xf>
    <xf numFmtId="0" fontId="21" fillId="0" borderId="49" xfId="8" applyFont="1" applyBorder="1" applyAlignment="1">
      <alignment horizontal="center"/>
    </xf>
    <xf numFmtId="0" fontId="21" fillId="0" borderId="50" xfId="8" applyFont="1" applyBorder="1" applyAlignment="1">
      <alignment horizontal="center"/>
    </xf>
    <xf numFmtId="0" fontId="21" fillId="10" borderId="48" xfId="8" applyFont="1" applyFill="1" applyBorder="1" applyAlignment="1" applyProtection="1">
      <alignment horizontal="center" wrapText="1"/>
      <protection locked="0"/>
    </xf>
    <xf numFmtId="0" fontId="21" fillId="10" borderId="49" xfId="8" applyFont="1" applyFill="1" applyBorder="1" applyAlignment="1" applyProtection="1">
      <alignment horizontal="center" wrapText="1"/>
      <protection locked="0"/>
    </xf>
    <xf numFmtId="0" fontId="21" fillId="10" borderId="50" xfId="8" applyFont="1" applyFill="1" applyBorder="1" applyAlignment="1" applyProtection="1">
      <alignment horizontal="center" wrapText="1"/>
      <protection locked="0"/>
    </xf>
    <xf numFmtId="0" fontId="21" fillId="0" borderId="48" xfId="8" applyFont="1" applyBorder="1" applyAlignment="1">
      <alignment horizontal="center" wrapText="1"/>
    </xf>
    <xf numFmtId="0" fontId="21" fillId="0" borderId="49" xfId="8" applyFont="1" applyBorder="1" applyAlignment="1">
      <alignment horizontal="center" wrapText="1"/>
    </xf>
    <xf numFmtId="0" fontId="21" fillId="0" borderId="50" xfId="8" applyFont="1" applyBorder="1" applyAlignment="1">
      <alignment horizontal="center" wrapText="1"/>
    </xf>
    <xf numFmtId="0" fontId="18" fillId="0" borderId="0" xfId="26" applyFont="1" applyAlignment="1">
      <alignment horizontal="left" vertical="center" wrapText="1"/>
    </xf>
    <xf numFmtId="0" fontId="13" fillId="0" borderId="0" xfId="26" applyAlignment="1">
      <alignment vertical="center" wrapText="1"/>
    </xf>
    <xf numFmtId="0" fontId="14" fillId="0" borderId="31" xfId="26" applyFont="1" applyBorder="1" applyAlignment="1">
      <alignment horizontal="center" vertical="center"/>
    </xf>
    <xf numFmtId="0" fontId="14" fillId="0" borderId="32" xfId="26" applyFont="1" applyBorder="1" applyAlignment="1">
      <alignment horizontal="center" vertical="center"/>
    </xf>
    <xf numFmtId="0" fontId="14" fillId="0" borderId="33" xfId="26" applyFont="1" applyBorder="1" applyAlignment="1">
      <alignment horizontal="center" vertical="center"/>
    </xf>
    <xf numFmtId="49" fontId="16" fillId="5" borderId="35" xfId="26" applyNumberFormat="1" applyFont="1" applyFill="1" applyBorder="1" applyAlignment="1">
      <alignment horizontal="left" vertical="center" wrapText="1"/>
    </xf>
    <xf numFmtId="0" fontId="13" fillId="5" borderId="35" xfId="26" applyFill="1" applyBorder="1" applyAlignment="1">
      <alignment wrapText="1"/>
    </xf>
    <xf numFmtId="0" fontId="13" fillId="5" borderId="36" xfId="26" applyFill="1" applyBorder="1" applyAlignment="1">
      <alignment wrapText="1"/>
    </xf>
    <xf numFmtId="49" fontId="18" fillId="5" borderId="0" xfId="26" applyNumberFormat="1" applyFont="1" applyFill="1" applyAlignment="1">
      <alignment horizontal="left" vertical="center" wrapText="1"/>
    </xf>
    <xf numFmtId="0" fontId="13" fillId="5" borderId="0" xfId="26" applyFill="1" applyAlignment="1">
      <alignment wrapText="1"/>
    </xf>
    <xf numFmtId="0" fontId="13" fillId="5" borderId="37" xfId="26" applyFill="1" applyBorder="1" applyAlignment="1">
      <alignment wrapText="1"/>
    </xf>
    <xf numFmtId="49" fontId="18" fillId="5" borderId="39" xfId="26" applyNumberFormat="1" applyFont="1" applyFill="1" applyBorder="1" applyAlignment="1">
      <alignment horizontal="left" vertical="center" wrapText="1"/>
    </xf>
    <xf numFmtId="0" fontId="18" fillId="5" borderId="39" xfId="26" applyFont="1" applyFill="1" applyBorder="1" applyAlignment="1">
      <alignment horizontal="left" vertical="center" wrapText="1"/>
    </xf>
    <xf numFmtId="0" fontId="18" fillId="5" borderId="40" xfId="26" applyFont="1" applyFill="1" applyBorder="1" applyAlignment="1">
      <alignment horizontal="left" vertical="center" wrapText="1"/>
    </xf>
    <xf numFmtId="0" fontId="18" fillId="0" borderId="35" xfId="26" applyFont="1" applyBorder="1" applyAlignment="1">
      <alignment horizontal="left" vertical="center" wrapText="1"/>
    </xf>
    <xf numFmtId="0" fontId="13" fillId="0" borderId="35" xfId="26" applyBorder="1" applyAlignment="1">
      <alignment vertical="center" wrapText="1"/>
    </xf>
    <xf numFmtId="0" fontId="18" fillId="0" borderId="39" xfId="26" applyFont="1" applyBorder="1" applyAlignment="1">
      <alignment vertical="center" wrapText="1"/>
    </xf>
    <xf numFmtId="0" fontId="13" fillId="0" borderId="39" xfId="26" applyBorder="1" applyAlignment="1">
      <alignment vertical="center" wrapText="1"/>
    </xf>
    <xf numFmtId="0" fontId="18" fillId="6" borderId="35" xfId="26" applyFont="1" applyFill="1" applyBorder="1" applyAlignment="1" applyProtection="1">
      <alignment horizontal="left" vertical="center"/>
      <protection locked="0"/>
    </xf>
    <xf numFmtId="0" fontId="18" fillId="6" borderId="0" xfId="26" applyFont="1" applyFill="1" applyAlignment="1" applyProtection="1">
      <alignment horizontal="left" vertical="center"/>
      <protection locked="0"/>
    </xf>
    <xf numFmtId="0" fontId="18" fillId="6" borderId="39" xfId="26" applyFont="1" applyFill="1" applyBorder="1" applyAlignment="1" applyProtection="1">
      <alignment horizontal="left" vertical="center"/>
      <protection locked="0"/>
    </xf>
    <xf numFmtId="0" fontId="13" fillId="6" borderId="39" xfId="26" applyFill="1" applyBorder="1" applyAlignment="1" applyProtection="1">
      <alignment horizontal="left" vertical="center"/>
      <protection locked="0"/>
    </xf>
    <xf numFmtId="1" fontId="13" fillId="0" borderId="39" xfId="26" applyNumberFormat="1" applyBorder="1" applyAlignment="1">
      <alignment horizontal="right" indent="1"/>
    </xf>
    <xf numFmtId="0" fontId="13" fillId="0" borderId="39" xfId="26" applyBorder="1" applyAlignment="1">
      <alignment horizontal="right" indent="1"/>
    </xf>
    <xf numFmtId="0" fontId="13" fillId="0" borderId="40" xfId="26" applyBorder="1" applyAlignment="1">
      <alignment horizontal="right" indent="1"/>
    </xf>
    <xf numFmtId="4" fontId="19" fillId="0" borderId="44" xfId="26" applyNumberFormat="1" applyFont="1" applyBorder="1" applyAlignment="1">
      <alignment horizontal="right" vertical="center" indent="1"/>
    </xf>
    <xf numFmtId="4" fontId="19" fillId="0" borderId="45" xfId="26" applyNumberFormat="1" applyFont="1" applyBorder="1" applyAlignment="1">
      <alignment horizontal="right" vertical="center" indent="1"/>
    </xf>
    <xf numFmtId="4" fontId="19" fillId="0" borderId="46" xfId="26" applyNumberFormat="1" applyFont="1" applyBorder="1" applyAlignment="1">
      <alignment horizontal="right" vertical="center" indent="1"/>
    </xf>
    <xf numFmtId="2" fontId="23" fillId="5" borderId="49" xfId="26" applyNumberFormat="1" applyFont="1" applyFill="1" applyBorder="1" applyAlignment="1">
      <alignment horizontal="right" vertical="center"/>
    </xf>
    <xf numFmtId="4" fontId="20" fillId="0" borderId="44" xfId="26" applyNumberFormat="1" applyFont="1" applyBorder="1" applyAlignment="1">
      <alignment horizontal="right" vertical="center" indent="1"/>
    </xf>
    <xf numFmtId="4" fontId="20" fillId="0" borderId="45" xfId="26" applyNumberFormat="1" applyFont="1" applyBorder="1" applyAlignment="1">
      <alignment horizontal="right" vertical="center" indent="1"/>
    </xf>
    <xf numFmtId="4" fontId="20" fillId="0" borderId="46" xfId="26" applyNumberFormat="1" applyFont="1" applyBorder="1" applyAlignment="1">
      <alignment horizontal="right" vertical="center" indent="1"/>
    </xf>
    <xf numFmtId="4" fontId="20" fillId="0" borderId="44" xfId="26" applyNumberFormat="1" applyFont="1" applyBorder="1" applyAlignment="1">
      <alignment vertical="center"/>
    </xf>
    <xf numFmtId="4" fontId="20" fillId="0" borderId="43" xfId="26" applyNumberFormat="1" applyFont="1" applyBorder="1" applyAlignment="1">
      <alignment vertical="center"/>
    </xf>
    <xf numFmtId="4" fontId="20" fillId="0" borderId="44" xfId="26" applyNumberFormat="1" applyFont="1" applyBorder="1" applyAlignment="1">
      <alignment horizontal="right" vertical="center"/>
    </xf>
    <xf numFmtId="4" fontId="20" fillId="0" borderId="43" xfId="26" applyNumberFormat="1" applyFont="1" applyBorder="1" applyAlignment="1">
      <alignment horizontal="right" vertical="center"/>
    </xf>
    <xf numFmtId="4" fontId="20" fillId="0" borderId="47" xfId="26" applyNumberFormat="1" applyFont="1" applyBorder="1" applyAlignment="1">
      <alignment horizontal="right" vertical="center"/>
    </xf>
    <xf numFmtId="4" fontId="20" fillId="0" borderId="39" xfId="26" applyNumberFormat="1" applyFont="1" applyBorder="1" applyAlignment="1">
      <alignment horizontal="right" vertical="center"/>
    </xf>
    <xf numFmtId="4" fontId="20" fillId="0" borderId="35" xfId="26" applyNumberFormat="1" applyFont="1" applyBorder="1" applyAlignment="1">
      <alignment horizontal="right" vertical="center"/>
    </xf>
    <xf numFmtId="49" fontId="24" fillId="0" borderId="44" xfId="26" applyNumberFormat="1" applyFont="1" applyBorder="1" applyAlignment="1">
      <alignment vertical="center" wrapText="1"/>
    </xf>
    <xf numFmtId="49" fontId="24" fillId="0" borderId="43" xfId="26" applyNumberFormat="1" applyFont="1" applyBorder="1" applyAlignment="1">
      <alignment vertical="center" wrapText="1"/>
    </xf>
    <xf numFmtId="4" fontId="23" fillId="5" borderId="49" xfId="26" applyNumberFormat="1" applyFont="1" applyFill="1" applyBorder="1" applyAlignment="1">
      <alignment horizontal="right" vertical="center"/>
    </xf>
    <xf numFmtId="0" fontId="18" fillId="0" borderId="39" xfId="26" applyFont="1" applyBorder="1" applyAlignment="1">
      <alignment horizontal="center" vertical="center" wrapText="1"/>
    </xf>
    <xf numFmtId="0" fontId="13" fillId="0" borderId="39" xfId="26" applyBorder="1" applyAlignment="1">
      <alignment horizontal="center" vertical="center" wrapText="1"/>
    </xf>
    <xf numFmtId="0" fontId="18" fillId="0" borderId="39" xfId="26" applyFont="1" applyBorder="1" applyAlignment="1">
      <alignment horizontal="center" vertical="center"/>
    </xf>
    <xf numFmtId="0" fontId="13" fillId="0" borderId="39" xfId="26" applyBorder="1" applyAlignment="1">
      <alignment horizontal="center" vertical="center"/>
    </xf>
    <xf numFmtId="0" fontId="13" fillId="0" borderId="35" xfId="26" applyBorder="1" applyAlignment="1">
      <alignment horizontal="center" wrapText="1"/>
    </xf>
    <xf numFmtId="4" fontId="13" fillId="0" borderId="43" xfId="26" applyNumberFormat="1" applyBorder="1" applyAlignment="1">
      <alignment vertical="center" wrapText="1"/>
    </xf>
    <xf numFmtId="4" fontId="18" fillId="0" borderId="43" xfId="26" applyNumberFormat="1" applyFont="1" applyBorder="1" applyAlignment="1">
      <alignment vertical="center" wrapText="1"/>
    </xf>
    <xf numFmtId="4" fontId="13" fillId="5" borderId="44" xfId="26" applyNumberFormat="1" applyFill="1" applyBorder="1" applyAlignment="1">
      <alignment vertical="center"/>
    </xf>
    <xf numFmtId="4" fontId="13" fillId="5" borderId="43" xfId="26" applyNumberFormat="1" applyFill="1" applyBorder="1" applyAlignment="1">
      <alignment vertical="center"/>
    </xf>
    <xf numFmtId="0" fontId="28" fillId="0" borderId="35" xfId="26" applyFont="1" applyBorder="1" applyAlignment="1">
      <alignment horizontal="left" vertical="top" wrapText="1"/>
    </xf>
    <xf numFmtId="0" fontId="28" fillId="0" borderId="35" xfId="26" applyFont="1" applyBorder="1" applyAlignment="1">
      <alignment vertical="top" wrapText="1"/>
    </xf>
    <xf numFmtId="0" fontId="16" fillId="0" borderId="0" xfId="26" applyFont="1" applyAlignment="1">
      <alignment horizontal="center"/>
    </xf>
    <xf numFmtId="49" fontId="13" fillId="0" borderId="43" xfId="26" applyNumberFormat="1" applyBorder="1" applyAlignment="1">
      <alignment vertical="center"/>
    </xf>
    <xf numFmtId="0" fontId="13" fillId="0" borderId="43" xfId="26" applyBorder="1" applyAlignment="1">
      <alignment vertical="center"/>
    </xf>
    <xf numFmtId="0" fontId="13" fillId="0" borderId="45" xfId="26" applyBorder="1" applyAlignment="1">
      <alignment vertical="center"/>
    </xf>
    <xf numFmtId="49" fontId="13" fillId="5" borderId="43" xfId="26" applyNumberFormat="1" applyFill="1" applyBorder="1" applyAlignment="1">
      <alignment vertical="center"/>
    </xf>
    <xf numFmtId="0" fontId="13" fillId="5" borderId="43" xfId="26" applyFill="1" applyBorder="1" applyAlignment="1">
      <alignment vertical="center"/>
    </xf>
    <xf numFmtId="0" fontId="13" fillId="5" borderId="45" xfId="26" applyFill="1" applyBorder="1" applyAlignment="1">
      <alignment vertical="center"/>
    </xf>
    <xf numFmtId="0" fontId="63" fillId="0" borderId="35" xfId="26" applyFont="1" applyBorder="1" applyAlignment="1">
      <alignment horizontal="left" vertical="top" wrapText="1"/>
    </xf>
    <xf numFmtId="0" fontId="63" fillId="0" borderId="35" xfId="26" applyFont="1" applyBorder="1" applyAlignment="1">
      <alignment vertical="top" wrapText="1"/>
    </xf>
    <xf numFmtId="0" fontId="63" fillId="0" borderId="0" xfId="26" applyFont="1" applyAlignment="1">
      <alignment horizontal="left" vertical="top" wrapText="1"/>
    </xf>
    <xf numFmtId="0" fontId="63" fillId="0" borderId="0" xfId="26" applyFont="1" applyAlignment="1">
      <alignment vertical="top" wrapText="1"/>
    </xf>
    <xf numFmtId="0" fontId="7" fillId="0" borderId="10" xfId="27" applyFont="1" applyBorder="1" applyAlignment="1">
      <alignment horizontal="center" vertical="top"/>
    </xf>
    <xf numFmtId="0" fontId="7" fillId="0" borderId="0" xfId="27" applyFont="1" applyAlignment="1">
      <alignment horizontal="center" vertical="top"/>
    </xf>
  </cellXfs>
  <cellStyles count="28">
    <cellStyle name="Neutrální" xfId="1" builtinId="28"/>
    <cellStyle name="Normální" xfId="0" builtinId="0"/>
    <cellStyle name="Normální 15" xfId="8" xr:uid="{238C0012-D27A-4B7D-8E52-4EEADC6A059C}"/>
    <cellStyle name="Normální 16" xfId="24" xr:uid="{A0203127-2FDC-4D24-8C96-A02708F0853D}"/>
    <cellStyle name="Normální 17" xfId="23" xr:uid="{0F591EC9-ACE9-447C-80E4-379088BD14B5}"/>
    <cellStyle name="Normální 17 2" xfId="16" xr:uid="{6A4D3F39-3584-4493-860D-35EBD9668176}"/>
    <cellStyle name="Normální 18" xfId="19" xr:uid="{A3B31A33-29C7-413A-A19D-7E3E45FD19EF}"/>
    <cellStyle name="Normální 19 2" xfId="15" xr:uid="{F02ACE66-9BE9-4815-AD09-E47013342F7B}"/>
    <cellStyle name="Normální 2" xfId="3" xr:uid="{4ACA478E-E404-4C5C-8E2D-5ED3E833AED1}"/>
    <cellStyle name="Normální 2 2" xfId="26" xr:uid="{48457520-99B5-408E-AD67-016C32C890C1}"/>
    <cellStyle name="Normální 21" xfId="11" xr:uid="{B346CCC0-475F-4225-9370-09BB9C0573D8}"/>
    <cellStyle name="Normální 3" xfId="4" xr:uid="{88C08C66-C4C7-423D-B8E6-89113B0E67EC}"/>
    <cellStyle name="Normální 3 2" xfId="27" xr:uid="{3C3BCD37-D3E5-44F4-870E-E1684C2E2086}"/>
    <cellStyle name="Normální 4" xfId="5" xr:uid="{E702FC02-8F37-4085-9FD1-A2AAF3B88612}"/>
    <cellStyle name="normální_AVX-Uherské Hradiště" xfId="18" xr:uid="{B6911930-B263-47C1-AC5A-C24A072A171B}"/>
    <cellStyle name="normální_EZS Rozpočet" xfId="22" xr:uid="{BF4B79AB-CFE3-4540-8244-80CCC5A5D8AD}"/>
    <cellStyle name="normální_FA48_REKAPITULACE_DPS_R3" xfId="6" xr:uid="{C6F18A35-446C-4E22-A9DE-BA1FD04E9335}"/>
    <cellStyle name="normální_List1" xfId="25" xr:uid="{42172CDA-214F-4133-8353-9EC10B4FB74E}"/>
    <cellStyle name="normální_Plastics Building Velká Bíteš" xfId="9" xr:uid="{C34CC25F-81FA-496A-8603-E4E71F1343AF}"/>
    <cellStyle name="normální_ROZPOCET_STA_ZALOZKA" xfId="10" xr:uid="{371358F4-417E-4B2E-BF10-1F80D75C9694}"/>
    <cellStyle name="normální_ROZPOCET_STA_ZALOZKA 2" xfId="14" xr:uid="{4FBDDD70-4E0F-4FA1-BA5F-C24DE99B263F}"/>
    <cellStyle name="normální_Sešit1" xfId="17" xr:uid="{7FB229B8-98FC-4059-B9C0-F759D60F7014}"/>
    <cellStyle name="normální_Sešit1 2" xfId="20" xr:uid="{149C2C9E-41A6-4C75-9171-BCF27E33F936}"/>
    <cellStyle name="normální_Seveza Bílovice" xfId="12" xr:uid="{85004C16-FAF5-4223-958A-EB1EAB2CFA9E}"/>
    <cellStyle name="normální_Specifikace" xfId="21" xr:uid="{E8FF7EE5-8CE9-4556-B3D0-99A444E731A6}"/>
    <cellStyle name="normální_Specifikace 2" xfId="13" xr:uid="{DA33F000-7D49-44CA-B9B0-1565A57B94EA}"/>
    <cellStyle name="Poznámka" xfId="2" builtinId="10"/>
    <cellStyle name="Procenta 2" xfId="7" xr:uid="{8968278F-07AC-4CE2-9CF3-BF390D9FC5E1}"/>
  </cellStyles>
  <dxfs count="17"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zivatel\Plocha\sra&#269;ka%20na%20slou&#269;en&#237;\v&#253;kaz\M&#352;%20S&#237;dli&#353;tn&#237;%204%20-%20VV\D.1.2%20Stavebn&#283;%20konstruk&#269;n&#237;%20&#345;e&#353;en&#237;%20-%20VV.xlsx" TargetMode="External"/><Relationship Id="rId1" Type="http://schemas.openxmlformats.org/officeDocument/2006/relationships/externalLinkPath" Target="v&#253;kaz/M&#352;%20S&#237;dli&#353;tn&#237;%204%20-%20VV/D.1.2%20Stavebn&#283;%20konstruk&#269;n&#237;%20&#345;e&#353;en&#237;%20-%20VV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zivatel\Plocha\sra&#269;ka%20na%20slou&#269;en&#237;\v&#253;kaz\M&#352;%20S&#237;dli&#353;tn&#237;%204%20-%20VV\SablonaStavba1.xlsx" TargetMode="External"/><Relationship Id="rId1" Type="http://schemas.openxmlformats.org/officeDocument/2006/relationships/externalLinkPath" Target="v&#253;kaz/M&#352;%20S&#237;dli&#353;tn&#237;%204%20-%20VV/SablonaStavba1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zivatel\Plocha\sra&#269;ka%20na%20slou&#269;en&#237;\v&#253;kaz\M&#352;%20S&#237;dli&#353;tn&#237;%204%20-%20VV\D.1.4.3%20Zdravotn&#283;%20technick&#233;%20instalace%20-%20VV.xlsx" TargetMode="External"/><Relationship Id="rId1" Type="http://schemas.openxmlformats.org/officeDocument/2006/relationships/externalLinkPath" Target="v&#253;kaz/M&#352;%20S&#237;dli&#353;tn&#237;%204%20-%20VV/D.1.4.3%20Zdravotn&#283;%20technick&#233;%20instalace%20-%20VV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zivatel\Plocha\sra&#269;ka%20na%20slou&#269;en&#237;\v&#253;kaz\M&#352;%20S&#237;dli&#353;tn&#237;%204%20-%20VV\D.1.4.2%20Elektronick&#233;%20komunikace%20-%20VV.xlsx" TargetMode="External"/><Relationship Id="rId1" Type="http://schemas.openxmlformats.org/officeDocument/2006/relationships/externalLinkPath" Target="v&#253;kaz/M&#352;%20S&#237;dli&#353;tn&#237;%204%20-%20VV/D.1.4.2%20Elektronick&#233;%20komunikace%20-%20VV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zivatel\Plocha\sra&#269;ka%20na%20slou&#269;en&#237;\komplet-rozpo&#269;et.xlsx" TargetMode="External"/><Relationship Id="rId1" Type="http://schemas.openxmlformats.org/officeDocument/2006/relationships/externalLinkPath" Target="komplet-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D.1.2 D.1.2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D1.4.3 1.00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J29" t="str">
            <v>CZK</v>
          </cell>
        </row>
      </sheetData>
      <sheetData sheetId="2" refreshError="1"/>
      <sheetData sheetId="3">
        <row r="8">
          <cell r="G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D1.4.3 1.00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LP_rekapitulace "/>
      <sheetName val="SK"/>
      <sheetName val="VDS"/>
      <sheetName val="PZTS"/>
      <sheetName val="EKV"/>
      <sheetName val="VT"/>
      <sheetName val="JČ"/>
      <sheetName val="MM"/>
      <sheetName val="AKTIVNÍ PRVKY"/>
      <sheetName val="H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0"/>
      <sheetName val="Stavba"/>
      <sheetName val="D.1.2 D.1.2 Pol"/>
      <sheetName val="Titulní list"/>
      <sheetName val="Položky"/>
      <sheetName val="Rekapitulace"/>
      <sheetName val="SLP_rekapitulace "/>
      <sheetName val="SK"/>
      <sheetName val="VDS"/>
      <sheetName val="PZTS"/>
      <sheetName val="EKV"/>
      <sheetName val="VT"/>
      <sheetName val="JČ"/>
      <sheetName val="MM"/>
      <sheetName val="AKTIVNÍ PRVKY"/>
      <sheetName val="HR"/>
      <sheetName val="Stavba2"/>
      <sheetName val="D1.4.3 1.00 Pol"/>
      <sheetName val="List1"/>
      <sheetName val="Titulní list2"/>
      <sheetName val="Položky2"/>
      <sheetName val="Rekapitulace2"/>
    </sheetNames>
    <sheetDataSet>
      <sheetData sheetId="0"/>
      <sheetData sheetId="1"/>
      <sheetData sheetId="2">
        <row r="127">
          <cell r="AE12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A3457-D2B6-436A-8DCB-1E8815E3E77D}">
  <dimension ref="A2:C27"/>
  <sheetViews>
    <sheetView tabSelected="1" workbookViewId="0"/>
  </sheetViews>
  <sheetFormatPr defaultRowHeight="15"/>
  <cols>
    <col min="1" max="1" width="45.85546875" customWidth="1"/>
    <col min="2" max="3" width="20" customWidth="1"/>
  </cols>
  <sheetData>
    <row r="2" spans="1:3" ht="119.25" customHeight="1"/>
    <row r="4" spans="1:3" ht="28.5">
      <c r="A4" s="1081" t="s">
        <v>162</v>
      </c>
      <c r="B4" s="1081"/>
      <c r="C4" s="1081"/>
    </row>
    <row r="6" spans="1:3" ht="163.5" customHeight="1"/>
    <row r="8" spans="1:3" ht="18.75">
      <c r="A8" s="1082" t="s">
        <v>161</v>
      </c>
      <c r="B8" s="1082"/>
      <c r="C8" s="1082"/>
    </row>
    <row r="9" spans="1:3" ht="18.75">
      <c r="A9" s="1082" t="s">
        <v>172</v>
      </c>
      <c r="B9" s="1082"/>
      <c r="C9" s="1082"/>
    </row>
    <row r="10" spans="1:3" ht="15.75" thickBot="1"/>
    <row r="11" spans="1:3" ht="15.75" thickBot="1">
      <c r="A11" s="38" t="s">
        <v>163</v>
      </c>
      <c r="B11" s="39" t="s">
        <v>164</v>
      </c>
      <c r="C11" s="40" t="s">
        <v>165</v>
      </c>
    </row>
    <row r="12" spans="1:3" ht="15.75" thickTop="1">
      <c r="A12" s="41" t="s">
        <v>166</v>
      </c>
      <c r="B12" s="845">
        <f>Stavba!I21</f>
        <v>0</v>
      </c>
      <c r="C12" s="846">
        <f>B12*1.21</f>
        <v>0</v>
      </c>
    </row>
    <row r="13" spans="1:3">
      <c r="A13" s="44" t="s">
        <v>167</v>
      </c>
      <c r="B13" s="42">
        <f>Rekapitulace!C22</f>
        <v>0</v>
      </c>
      <c r="C13" s="43">
        <f t="shared" ref="C13:C16" si="0">B13*1.21</f>
        <v>0</v>
      </c>
    </row>
    <row r="14" spans="1:3">
      <c r="A14" s="45" t="s">
        <v>168</v>
      </c>
      <c r="B14" s="42">
        <f>'SLP_rekapitulace '!G56</f>
        <v>0</v>
      </c>
      <c r="C14" s="43">
        <f t="shared" si="0"/>
        <v>0</v>
      </c>
    </row>
    <row r="15" spans="1:3">
      <c r="A15" s="45" t="s">
        <v>169</v>
      </c>
      <c r="B15" s="42">
        <f>Stavba2!G28</f>
        <v>0</v>
      </c>
      <c r="C15" s="43">
        <f t="shared" si="0"/>
        <v>0</v>
      </c>
    </row>
    <row r="16" spans="1:3" ht="15.75" thickBot="1">
      <c r="A16" s="46" t="s">
        <v>170</v>
      </c>
      <c r="B16" s="847">
        <f>List1!K73</f>
        <v>0</v>
      </c>
      <c r="C16" s="848">
        <f t="shared" si="0"/>
        <v>0</v>
      </c>
    </row>
    <row r="17" spans="1:3">
      <c r="A17" s="47"/>
      <c r="B17" s="48"/>
      <c r="C17" s="48"/>
    </row>
    <row r="20" spans="1:3" ht="18.75">
      <c r="A20" s="1082" t="s">
        <v>161</v>
      </c>
      <c r="B20" s="1082"/>
      <c r="C20" s="1082"/>
    </row>
    <row r="21" spans="1:3" ht="18.75">
      <c r="A21" s="1082" t="s">
        <v>2</v>
      </c>
      <c r="B21" s="1082"/>
      <c r="C21" s="1082"/>
    </row>
    <row r="22" spans="1:3" ht="15.75" thickBot="1"/>
    <row r="23" spans="1:3" ht="15.75" thickBot="1">
      <c r="A23" s="38" t="s">
        <v>163</v>
      </c>
      <c r="B23" s="39" t="s">
        <v>164</v>
      </c>
      <c r="C23" s="40" t="s">
        <v>165</v>
      </c>
    </row>
    <row r="24" spans="1:3" ht="16.5" thickTop="1" thickBot="1">
      <c r="A24" s="49" t="s">
        <v>167</v>
      </c>
      <c r="B24" s="50">
        <f>Rekapitulace2!C22</f>
        <v>0</v>
      </c>
      <c r="C24" s="51">
        <f t="shared" ref="C24" si="1">B24*1.21</f>
        <v>0</v>
      </c>
    </row>
    <row r="25" spans="1:3">
      <c r="A25" s="47"/>
      <c r="B25" s="48"/>
      <c r="C25" s="48"/>
    </row>
    <row r="27" spans="1:3">
      <c r="A27" s="52" t="s">
        <v>171</v>
      </c>
      <c r="B27" s="53">
        <f>SUM(B12:B16,B24)</f>
        <v>0</v>
      </c>
      <c r="C27" s="53">
        <f>SUM(C12:C16,C24)</f>
        <v>0</v>
      </c>
    </row>
  </sheetData>
  <sheetProtection algorithmName="SHA-512" hashValue="sRxqc5BVtUr1D6Zmg1yVBTi6OtQXarJ0d9yL/Who3T7XP4rJXxbxaaFv94AlW44JfPepGWsRsG/jc5dYgz09sw==" saltValue="FTYNlU3grLg6hTvPm8mshA==" spinCount="100000" sheet="1" objects="1" scenarios="1"/>
  <mergeCells count="5">
    <mergeCell ref="A4:C4"/>
    <mergeCell ref="A8:C8"/>
    <mergeCell ref="A9:C9"/>
    <mergeCell ref="A20:C20"/>
    <mergeCell ref="A21:C2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E918A-5F8B-46E5-AD09-D1615518C923}">
  <sheetPr>
    <tabColor theme="9" tint="0.79998168889431442"/>
    <pageSetUpPr fitToPage="1"/>
  </sheetPr>
  <dimension ref="A1:J41"/>
  <sheetViews>
    <sheetView zoomScaleNormal="100" zoomScaleSheetLayoutView="93" workbookViewId="0">
      <selection sqref="A1:H1"/>
    </sheetView>
  </sheetViews>
  <sheetFormatPr defaultRowHeight="12.75"/>
  <cols>
    <col min="1" max="1" width="5.7109375" style="739" customWidth="1"/>
    <col min="2" max="2" width="60.7109375" style="739" customWidth="1"/>
    <col min="3" max="3" width="7.7109375" style="590" customWidth="1"/>
    <col min="4" max="4" width="8.7109375" style="590" customWidth="1"/>
    <col min="5" max="5" width="13.7109375" style="809" customWidth="1"/>
    <col min="6" max="6" width="15.7109375" style="772" customWidth="1"/>
    <col min="7" max="7" width="13.7109375" style="809" customWidth="1"/>
    <col min="8" max="8" width="15.7109375" style="772" customWidth="1"/>
    <col min="9" max="9" width="2.7109375" style="772" customWidth="1"/>
    <col min="10" max="16384" width="9.140625" style="590"/>
  </cols>
  <sheetData>
    <row r="1" spans="1:10" s="725" customFormat="1" ht="21" thickBot="1">
      <c r="A1" s="1166" t="s">
        <v>728</v>
      </c>
      <c r="B1" s="1167"/>
      <c r="C1" s="1167"/>
      <c r="D1" s="1167"/>
      <c r="E1" s="1167"/>
      <c r="F1" s="1167"/>
      <c r="G1" s="1167"/>
      <c r="H1" s="1168"/>
      <c r="I1" s="723"/>
      <c r="J1" s="724"/>
    </row>
    <row r="2" spans="1:10" s="725" customFormat="1" ht="39.950000000000003" customHeight="1" thickBot="1">
      <c r="A2" s="1166" t="s">
        <v>712</v>
      </c>
      <c r="B2" s="1167"/>
      <c r="C2" s="1167"/>
      <c r="D2" s="1167"/>
      <c r="E2" s="1167"/>
      <c r="F2" s="1167"/>
      <c r="G2" s="1167"/>
      <c r="H2" s="1168"/>
      <c r="I2" s="723"/>
      <c r="J2" s="724"/>
    </row>
    <row r="3" spans="1:10" s="725" customFormat="1" ht="21" thickBot="1">
      <c r="A3" s="722"/>
      <c r="B3" s="726"/>
      <c r="C3" s="727"/>
      <c r="D3" s="727"/>
      <c r="E3" s="728"/>
      <c r="F3" s="729"/>
      <c r="G3" s="728"/>
      <c r="H3" s="730"/>
      <c r="I3" s="731"/>
      <c r="J3" s="724"/>
    </row>
    <row r="4" spans="1:10" s="739" customFormat="1" ht="25.5">
      <c r="A4" s="732" t="s">
        <v>729</v>
      </c>
      <c r="B4" s="733" t="s">
        <v>163</v>
      </c>
      <c r="C4" s="734" t="s">
        <v>730</v>
      </c>
      <c r="D4" s="734" t="s">
        <v>731</v>
      </c>
      <c r="E4" s="735" t="s">
        <v>732</v>
      </c>
      <c r="F4" s="736" t="s">
        <v>716</v>
      </c>
      <c r="G4" s="735" t="s">
        <v>733</v>
      </c>
      <c r="H4" s="737" t="s">
        <v>734</v>
      </c>
      <c r="I4" s="738"/>
      <c r="J4" s="590"/>
    </row>
    <row r="5" spans="1:10" s="739" customFormat="1" ht="13.5" thickBot="1">
      <c r="A5" s="740"/>
      <c r="B5" s="741"/>
      <c r="C5" s="742"/>
      <c r="D5" s="742"/>
      <c r="E5" s="743" t="s">
        <v>210</v>
      </c>
      <c r="F5" s="744" t="s">
        <v>210</v>
      </c>
      <c r="G5" s="743" t="s">
        <v>210</v>
      </c>
      <c r="H5" s="745" t="s">
        <v>210</v>
      </c>
      <c r="I5" s="738"/>
      <c r="J5" s="590"/>
    </row>
    <row r="6" spans="1:10" s="739" customFormat="1">
      <c r="A6" s="746"/>
      <c r="B6" s="747"/>
      <c r="C6" s="748"/>
      <c r="D6" s="748"/>
      <c r="E6" s="749"/>
      <c r="F6" s="750"/>
      <c r="G6" s="749"/>
      <c r="H6" s="751"/>
      <c r="I6" s="738"/>
      <c r="J6" s="590"/>
    </row>
    <row r="7" spans="1:10" s="739" customFormat="1">
      <c r="A7" s="752"/>
      <c r="B7" s="753" t="s">
        <v>715</v>
      </c>
      <c r="C7" s="754"/>
      <c r="D7" s="754"/>
      <c r="E7" s="755"/>
      <c r="F7" s="756"/>
      <c r="G7" s="755"/>
      <c r="H7" s="757"/>
      <c r="I7" s="758"/>
      <c r="J7" s="590"/>
    </row>
    <row r="8" spans="1:10" s="739" customFormat="1">
      <c r="A8" s="759"/>
      <c r="B8" s="760" t="s">
        <v>777</v>
      </c>
      <c r="C8" s="761"/>
      <c r="D8" s="467"/>
      <c r="E8" s="601">
        <v>0</v>
      </c>
      <c r="F8" s="469">
        <v>0</v>
      </c>
      <c r="G8" s="601">
        <v>0</v>
      </c>
      <c r="H8" s="471">
        <v>0</v>
      </c>
      <c r="I8" s="472"/>
      <c r="J8" s="590"/>
    </row>
    <row r="9" spans="1:10" s="739" customFormat="1" ht="38.25">
      <c r="A9" s="464">
        <v>1</v>
      </c>
      <c r="B9" s="823" t="s">
        <v>879</v>
      </c>
      <c r="C9" s="466">
        <v>4</v>
      </c>
      <c r="D9" s="467" t="s">
        <v>773</v>
      </c>
      <c r="E9" s="549">
        <v>0</v>
      </c>
      <c r="F9" s="469">
        <f t="shared" ref="F9:F35" si="0">PRODUCT(C9,E9)</f>
        <v>0</v>
      </c>
      <c r="G9" s="376">
        <v>0</v>
      </c>
      <c r="H9" s="471">
        <f t="shared" ref="H9:H35" si="1">PRODUCT(C9,G9)</f>
        <v>0</v>
      </c>
      <c r="I9" s="472"/>
      <c r="J9" s="590"/>
    </row>
    <row r="10" spans="1:10" s="764" customFormat="1">
      <c r="A10" s="762"/>
      <c r="B10" s="824" t="s">
        <v>784</v>
      </c>
      <c r="C10" s="664"/>
      <c r="D10" s="763"/>
      <c r="E10" s="379"/>
      <c r="F10" s="469">
        <f t="shared" si="0"/>
        <v>0</v>
      </c>
      <c r="G10" s="379"/>
      <c r="H10" s="471">
        <f t="shared" si="1"/>
        <v>0</v>
      </c>
      <c r="I10" s="593"/>
      <c r="J10" s="594"/>
    </row>
    <row r="11" spans="1:10" s="739" customFormat="1">
      <c r="A11" s="464">
        <v>2</v>
      </c>
      <c r="B11" s="823" t="s">
        <v>880</v>
      </c>
      <c r="C11" s="466">
        <v>2</v>
      </c>
      <c r="D11" s="467" t="s">
        <v>19</v>
      </c>
      <c r="E11" s="376">
        <v>0</v>
      </c>
      <c r="F11" s="469">
        <f t="shared" si="0"/>
        <v>0</v>
      </c>
      <c r="G11" s="376">
        <v>0</v>
      </c>
      <c r="H11" s="471">
        <f t="shared" si="1"/>
        <v>0</v>
      </c>
      <c r="I11" s="472"/>
      <c r="J11" s="590"/>
    </row>
    <row r="12" spans="1:10" s="739" customFormat="1">
      <c r="A12" s="762"/>
      <c r="B12" s="824" t="s">
        <v>781</v>
      </c>
      <c r="C12" s="466"/>
      <c r="D12" s="467"/>
      <c r="E12" s="549"/>
      <c r="F12" s="469">
        <f t="shared" si="0"/>
        <v>0</v>
      </c>
      <c r="G12" s="549"/>
      <c r="H12" s="471">
        <f t="shared" si="1"/>
        <v>0</v>
      </c>
      <c r="I12" s="472"/>
      <c r="J12" s="590"/>
    </row>
    <row r="13" spans="1:10" s="739" customFormat="1">
      <c r="A13" s="464">
        <v>3</v>
      </c>
      <c r="B13" s="823" t="s">
        <v>881</v>
      </c>
      <c r="C13" s="466">
        <v>2</v>
      </c>
      <c r="D13" s="467" t="s">
        <v>19</v>
      </c>
      <c r="E13" s="376">
        <v>0</v>
      </c>
      <c r="F13" s="469">
        <f t="shared" si="0"/>
        <v>0</v>
      </c>
      <c r="G13" s="376">
        <v>0</v>
      </c>
      <c r="H13" s="471">
        <f t="shared" si="1"/>
        <v>0</v>
      </c>
      <c r="I13" s="472"/>
      <c r="J13" s="590"/>
    </row>
    <row r="14" spans="1:10" s="764" customFormat="1" ht="15" customHeight="1">
      <c r="A14" s="762"/>
      <c r="B14" s="824" t="s">
        <v>781</v>
      </c>
      <c r="C14" s="664"/>
      <c r="D14" s="763"/>
      <c r="E14" s="379"/>
      <c r="F14" s="469">
        <f t="shared" si="0"/>
        <v>0</v>
      </c>
      <c r="G14" s="379"/>
      <c r="H14" s="471">
        <f t="shared" si="1"/>
        <v>0</v>
      </c>
      <c r="I14" s="593"/>
      <c r="J14" s="594"/>
    </row>
    <row r="15" spans="1:10" s="739" customFormat="1">
      <c r="A15" s="464">
        <v>4</v>
      </c>
      <c r="B15" s="823" t="s">
        <v>882</v>
      </c>
      <c r="C15" s="466">
        <v>30</v>
      </c>
      <c r="D15" s="467" t="s">
        <v>19</v>
      </c>
      <c r="E15" s="376">
        <v>0</v>
      </c>
      <c r="F15" s="469">
        <f t="shared" si="0"/>
        <v>0</v>
      </c>
      <c r="G15" s="376">
        <v>0</v>
      </c>
      <c r="H15" s="471">
        <f t="shared" si="1"/>
        <v>0</v>
      </c>
      <c r="I15" s="472"/>
      <c r="J15" s="590"/>
    </row>
    <row r="16" spans="1:10" s="764" customFormat="1">
      <c r="A16" s="762"/>
      <c r="B16" s="824" t="s">
        <v>862</v>
      </c>
      <c r="C16" s="664"/>
      <c r="D16" s="763"/>
      <c r="E16" s="379"/>
      <c r="F16" s="469">
        <f t="shared" si="0"/>
        <v>0</v>
      </c>
      <c r="G16" s="379"/>
      <c r="H16" s="471">
        <f t="shared" si="1"/>
        <v>0</v>
      </c>
      <c r="I16" s="593"/>
      <c r="J16" s="594"/>
    </row>
    <row r="17" spans="1:10" s="739" customFormat="1">
      <c r="A17" s="464">
        <v>5</v>
      </c>
      <c r="B17" s="823" t="s">
        <v>874</v>
      </c>
      <c r="C17" s="466">
        <v>4</v>
      </c>
      <c r="D17" s="467" t="s">
        <v>19</v>
      </c>
      <c r="E17" s="376">
        <v>0</v>
      </c>
      <c r="F17" s="469">
        <f t="shared" si="0"/>
        <v>0</v>
      </c>
      <c r="G17" s="376">
        <v>0</v>
      </c>
      <c r="H17" s="471">
        <f t="shared" si="1"/>
        <v>0</v>
      </c>
      <c r="I17" s="472"/>
      <c r="J17" s="590"/>
    </row>
    <row r="18" spans="1:10" s="764" customFormat="1">
      <c r="A18" s="762"/>
      <c r="B18" s="824" t="s">
        <v>883</v>
      </c>
      <c r="C18" s="664"/>
      <c r="D18" s="763"/>
      <c r="E18" s="379"/>
      <c r="F18" s="469">
        <f t="shared" si="0"/>
        <v>0</v>
      </c>
      <c r="G18" s="379"/>
      <c r="H18" s="471">
        <f t="shared" si="1"/>
        <v>0</v>
      </c>
      <c r="I18" s="593"/>
      <c r="J18" s="594"/>
    </row>
    <row r="19" spans="1:10" s="739" customFormat="1" ht="25.5">
      <c r="A19" s="464">
        <v>6</v>
      </c>
      <c r="B19" s="823" t="s">
        <v>884</v>
      </c>
      <c r="C19" s="466">
        <v>13</v>
      </c>
      <c r="D19" s="467" t="s">
        <v>19</v>
      </c>
      <c r="E19" s="376">
        <v>0</v>
      </c>
      <c r="F19" s="469">
        <f t="shared" si="0"/>
        <v>0</v>
      </c>
      <c r="G19" s="376">
        <v>0</v>
      </c>
      <c r="H19" s="471">
        <f t="shared" si="1"/>
        <v>0</v>
      </c>
      <c r="I19" s="472"/>
      <c r="J19" s="590"/>
    </row>
    <row r="20" spans="1:10" s="764" customFormat="1">
      <c r="A20" s="762"/>
      <c r="B20" s="824" t="s">
        <v>868</v>
      </c>
      <c r="C20" s="664"/>
      <c r="D20" s="763"/>
      <c r="E20" s="379"/>
      <c r="F20" s="469">
        <f t="shared" si="0"/>
        <v>0</v>
      </c>
      <c r="G20" s="379"/>
      <c r="H20" s="471">
        <f t="shared" si="1"/>
        <v>0</v>
      </c>
      <c r="I20" s="593"/>
      <c r="J20" s="594"/>
    </row>
    <row r="21" spans="1:10" s="739" customFormat="1" ht="25.5">
      <c r="A21" s="464">
        <v>7</v>
      </c>
      <c r="B21" s="823" t="s">
        <v>793</v>
      </c>
      <c r="C21" s="466">
        <v>1</v>
      </c>
      <c r="D21" s="467" t="s">
        <v>770</v>
      </c>
      <c r="E21" s="376">
        <v>0</v>
      </c>
      <c r="F21" s="469">
        <f t="shared" si="0"/>
        <v>0</v>
      </c>
      <c r="G21" s="376">
        <v>0</v>
      </c>
      <c r="H21" s="471">
        <f t="shared" si="1"/>
        <v>0</v>
      </c>
      <c r="I21" s="472"/>
      <c r="J21" s="590"/>
    </row>
    <row r="22" spans="1:10" s="764" customFormat="1">
      <c r="A22" s="762"/>
      <c r="B22" s="824" t="s">
        <v>779</v>
      </c>
      <c r="C22" s="664"/>
      <c r="D22" s="763"/>
      <c r="E22" s="379"/>
      <c r="F22" s="469">
        <f t="shared" si="0"/>
        <v>0</v>
      </c>
      <c r="G22" s="379"/>
      <c r="H22" s="471">
        <f t="shared" si="1"/>
        <v>0</v>
      </c>
      <c r="I22" s="593"/>
      <c r="J22" s="594"/>
    </row>
    <row r="23" spans="1:10" s="739" customFormat="1" ht="25.5">
      <c r="A23" s="464">
        <v>8</v>
      </c>
      <c r="B23" s="823" t="s">
        <v>794</v>
      </c>
      <c r="C23" s="466">
        <v>10</v>
      </c>
      <c r="D23" s="467" t="s">
        <v>773</v>
      </c>
      <c r="E23" s="549">
        <v>0</v>
      </c>
      <c r="F23" s="469">
        <f t="shared" si="0"/>
        <v>0</v>
      </c>
      <c r="G23" s="376">
        <v>0</v>
      </c>
      <c r="H23" s="471">
        <f t="shared" si="1"/>
        <v>0</v>
      </c>
      <c r="I23" s="472"/>
      <c r="J23" s="590"/>
    </row>
    <row r="24" spans="1:10" s="764" customFormat="1">
      <c r="A24" s="762"/>
      <c r="B24" s="824" t="s">
        <v>771</v>
      </c>
      <c r="C24" s="664"/>
      <c r="D24" s="763"/>
      <c r="E24" s="379"/>
      <c r="F24" s="469">
        <f t="shared" si="0"/>
        <v>0</v>
      </c>
      <c r="G24" s="379"/>
      <c r="H24" s="471">
        <f t="shared" si="1"/>
        <v>0</v>
      </c>
      <c r="I24" s="593"/>
      <c r="J24" s="594"/>
    </row>
    <row r="25" spans="1:10">
      <c r="A25" s="589"/>
      <c r="B25" s="479" t="s">
        <v>735</v>
      </c>
      <c r="C25" s="467"/>
      <c r="D25" s="600"/>
      <c r="E25" s="601">
        <v>0</v>
      </c>
      <c r="F25" s="469">
        <f t="shared" si="0"/>
        <v>0</v>
      </c>
      <c r="G25" s="601">
        <v>0</v>
      </c>
      <c r="H25" s="471">
        <f t="shared" si="1"/>
        <v>0</v>
      </c>
      <c r="I25" s="472"/>
    </row>
    <row r="26" spans="1:10">
      <c r="A26" s="589">
        <v>9</v>
      </c>
      <c r="B26" s="825" t="s">
        <v>885</v>
      </c>
      <c r="C26" s="348">
        <v>1200</v>
      </c>
      <c r="D26" s="354" t="s">
        <v>16</v>
      </c>
      <c r="E26" s="826">
        <v>0</v>
      </c>
      <c r="F26" s="469">
        <f t="shared" si="0"/>
        <v>0</v>
      </c>
      <c r="G26" s="826">
        <v>0</v>
      </c>
      <c r="H26" s="471">
        <f t="shared" si="1"/>
        <v>0</v>
      </c>
      <c r="I26" s="472"/>
    </row>
    <row r="27" spans="1:10" s="594" customFormat="1">
      <c r="A27" s="591"/>
      <c r="B27" s="824" t="s">
        <v>886</v>
      </c>
      <c r="C27" s="352"/>
      <c r="D27" s="592"/>
      <c r="E27" s="827"/>
      <c r="F27" s="469">
        <f t="shared" si="0"/>
        <v>0</v>
      </c>
      <c r="G27" s="827"/>
      <c r="H27" s="471">
        <f t="shared" si="1"/>
        <v>0</v>
      </c>
      <c r="I27" s="593"/>
    </row>
    <row r="28" spans="1:10" ht="25.5">
      <c r="A28" s="589">
        <v>10</v>
      </c>
      <c r="B28" s="828" t="s">
        <v>793</v>
      </c>
      <c r="C28" s="348">
        <v>1</v>
      </c>
      <c r="D28" s="354" t="s">
        <v>19</v>
      </c>
      <c r="E28" s="826">
        <v>0</v>
      </c>
      <c r="F28" s="469">
        <f t="shared" si="0"/>
        <v>0</v>
      </c>
      <c r="G28" s="826">
        <v>0</v>
      </c>
      <c r="H28" s="471">
        <f t="shared" si="1"/>
        <v>0</v>
      </c>
      <c r="I28" s="472"/>
    </row>
    <row r="29" spans="1:10" s="594" customFormat="1">
      <c r="A29" s="591"/>
      <c r="B29" s="829" t="s">
        <v>771</v>
      </c>
      <c r="C29" s="352"/>
      <c r="D29" s="592"/>
      <c r="E29" s="827"/>
      <c r="F29" s="469">
        <f t="shared" si="0"/>
        <v>0</v>
      </c>
      <c r="G29" s="827"/>
      <c r="H29" s="471">
        <f t="shared" si="1"/>
        <v>0</v>
      </c>
      <c r="I29" s="593"/>
    </row>
    <row r="30" spans="1:10" ht="25.5">
      <c r="A30" s="589">
        <v>11</v>
      </c>
      <c r="B30" s="828" t="s">
        <v>772</v>
      </c>
      <c r="C30" s="348">
        <v>10</v>
      </c>
      <c r="D30" s="354" t="s">
        <v>19</v>
      </c>
      <c r="E30" s="830">
        <v>0</v>
      </c>
      <c r="F30" s="469">
        <f t="shared" si="0"/>
        <v>0</v>
      </c>
      <c r="G30" s="826">
        <v>0</v>
      </c>
      <c r="H30" s="471">
        <f t="shared" si="1"/>
        <v>0</v>
      </c>
      <c r="I30" s="472"/>
    </row>
    <row r="31" spans="1:10" s="594" customFormat="1">
      <c r="A31" s="591"/>
      <c r="B31" s="829" t="s">
        <v>771</v>
      </c>
      <c r="C31" s="352"/>
      <c r="D31" s="592"/>
      <c r="E31" s="827"/>
      <c r="F31" s="469">
        <f t="shared" si="0"/>
        <v>0</v>
      </c>
      <c r="G31" s="827"/>
      <c r="H31" s="471">
        <f t="shared" si="1"/>
        <v>0</v>
      </c>
      <c r="I31" s="593"/>
    </row>
    <row r="32" spans="1:10">
      <c r="A32" s="589"/>
      <c r="B32" s="479" t="s">
        <v>786</v>
      </c>
      <c r="C32" s="467"/>
      <c r="D32" s="354"/>
      <c r="E32" s="601">
        <v>0</v>
      </c>
      <c r="F32" s="469">
        <f t="shared" si="0"/>
        <v>0</v>
      </c>
      <c r="G32" s="601">
        <v>0</v>
      </c>
      <c r="H32" s="471">
        <f t="shared" si="1"/>
        <v>0</v>
      </c>
      <c r="I32" s="472"/>
    </row>
    <row r="33" spans="1:9">
      <c r="A33" s="589">
        <v>12</v>
      </c>
      <c r="B33" s="828" t="s">
        <v>887</v>
      </c>
      <c r="C33" s="348">
        <v>30</v>
      </c>
      <c r="D33" s="354" t="s">
        <v>19</v>
      </c>
      <c r="E33" s="601">
        <v>0</v>
      </c>
      <c r="F33" s="469">
        <f t="shared" si="0"/>
        <v>0</v>
      </c>
      <c r="G33" s="558">
        <v>0</v>
      </c>
      <c r="H33" s="471">
        <f t="shared" si="1"/>
        <v>0</v>
      </c>
      <c r="I33" s="472"/>
    </row>
    <row r="34" spans="1:9">
      <c r="A34" s="589">
        <v>13</v>
      </c>
      <c r="B34" s="828" t="s">
        <v>888</v>
      </c>
      <c r="C34" s="765">
        <v>1</v>
      </c>
      <c r="D34" s="354" t="s">
        <v>19</v>
      </c>
      <c r="E34" s="601">
        <v>0</v>
      </c>
      <c r="F34" s="469">
        <f t="shared" si="0"/>
        <v>0</v>
      </c>
      <c r="G34" s="558">
        <v>0</v>
      </c>
      <c r="H34" s="471">
        <f t="shared" si="1"/>
        <v>0</v>
      </c>
      <c r="I34" s="472"/>
    </row>
    <row r="35" spans="1:9" s="387" customFormat="1">
      <c r="A35" s="589">
        <v>14</v>
      </c>
      <c r="B35" s="823" t="s">
        <v>788</v>
      </c>
      <c r="C35" s="831">
        <v>1</v>
      </c>
      <c r="D35" s="823" t="s">
        <v>19</v>
      </c>
      <c r="E35" s="832">
        <v>0</v>
      </c>
      <c r="F35" s="469">
        <f t="shared" si="0"/>
        <v>0</v>
      </c>
      <c r="G35" s="558">
        <v>0</v>
      </c>
      <c r="H35" s="471">
        <f t="shared" si="1"/>
        <v>0</v>
      </c>
      <c r="I35" s="536"/>
    </row>
    <row r="36" spans="1:9" s="387" customFormat="1">
      <c r="A36" s="380"/>
      <c r="B36" s="766" t="s">
        <v>775</v>
      </c>
      <c r="C36" s="767"/>
      <c r="D36" s="768"/>
      <c r="E36" s="769"/>
      <c r="F36" s="770"/>
      <c r="G36" s="769"/>
      <c r="H36" s="771"/>
      <c r="I36" s="772"/>
    </row>
    <row r="37" spans="1:9" s="387" customFormat="1" ht="13.5" thickBot="1">
      <c r="A37" s="562"/>
      <c r="B37" s="773"/>
      <c r="C37" s="774"/>
      <c r="D37" s="775"/>
      <c r="E37" s="776"/>
      <c r="F37" s="777"/>
      <c r="G37" s="776"/>
      <c r="H37" s="778"/>
      <c r="I37" s="772"/>
    </row>
    <row r="38" spans="1:9">
      <c r="A38" s="779"/>
      <c r="B38" s="780" t="s">
        <v>716</v>
      </c>
      <c r="C38" s="781"/>
      <c r="D38" s="782"/>
      <c r="E38" s="783"/>
      <c r="F38" s="784">
        <f>SUM(F8:F37)</f>
        <v>0</v>
      </c>
      <c r="G38" s="785"/>
      <c r="H38" s="786"/>
      <c r="I38" s="593"/>
    </row>
    <row r="39" spans="1:9">
      <c r="A39" s="787"/>
      <c r="B39" s="788" t="s">
        <v>717</v>
      </c>
      <c r="C39" s="789"/>
      <c r="D39" s="790"/>
      <c r="E39" s="791"/>
      <c r="F39" s="792"/>
      <c r="G39" s="793"/>
      <c r="H39" s="794">
        <f>SUM(H8:H38)</f>
        <v>0</v>
      </c>
      <c r="I39" s="795"/>
    </row>
    <row r="40" spans="1:9" ht="13.5" thickBot="1">
      <c r="A40" s="796"/>
      <c r="B40" s="797"/>
      <c r="C40" s="773"/>
      <c r="D40" s="797"/>
      <c r="E40" s="798"/>
      <c r="F40" s="593"/>
      <c r="G40" s="799"/>
      <c r="H40" s="800"/>
      <c r="I40" s="795"/>
    </row>
    <row r="41" spans="1:9" ht="13.5" thickBot="1">
      <c r="A41" s="801"/>
      <c r="B41" s="802" t="s">
        <v>776</v>
      </c>
      <c r="C41" s="803"/>
      <c r="D41" s="804"/>
      <c r="E41" s="805"/>
      <c r="F41" s="806"/>
      <c r="G41" s="805"/>
      <c r="H41" s="807">
        <f>SUM(H39,F38)</f>
        <v>0</v>
      </c>
      <c r="I41" s="808"/>
    </row>
  </sheetData>
  <sheetProtection password="C73F" sheet="1"/>
  <mergeCells count="2">
    <mergeCell ref="A1:H1"/>
    <mergeCell ref="A2:H2"/>
  </mergeCells>
  <conditionalFormatting sqref="E8:I41">
    <cfRule type="cellIs" dxfId="16" priority="1" stopIfTrue="1" operator="equal">
      <formula>0</formula>
    </cfRule>
  </conditionalFormatting>
  <conditionalFormatting sqref="G35">
    <cfRule type="cellIs" dxfId="15" priority="2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&amp;CStrukturovaná kabeláž</oddHeader>
  </headerFooter>
  <colBreaks count="1" manualBreakCount="1">
    <brk id="6" max="3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B6151-00BC-4AA9-A2D2-6AD8DD6DF088}">
  <sheetPr>
    <tabColor theme="9" tint="0.79998168889431442"/>
    <pageSetUpPr fitToPage="1"/>
  </sheetPr>
  <dimension ref="A1:K45"/>
  <sheetViews>
    <sheetView zoomScaleNormal="100" zoomScaleSheetLayoutView="93" workbookViewId="0">
      <selection sqref="A1:H1"/>
    </sheetView>
  </sheetViews>
  <sheetFormatPr defaultRowHeight="12.75"/>
  <cols>
    <col min="1" max="1" width="5.7109375" style="720" customWidth="1"/>
    <col min="2" max="2" width="63.7109375" style="623" customWidth="1"/>
    <col min="3" max="3" width="7.7109375" style="623" customWidth="1"/>
    <col min="4" max="4" width="8.7109375" style="656" customWidth="1"/>
    <col min="5" max="5" width="13.7109375" style="721" customWidth="1"/>
    <col min="6" max="6" width="15.7109375" style="677" customWidth="1"/>
    <col min="7" max="7" width="13.7109375" style="721" customWidth="1"/>
    <col min="8" max="8" width="15.7109375" style="677" customWidth="1"/>
    <col min="9" max="9" width="2.7109375" style="677" customWidth="1"/>
    <col min="10" max="10" width="61.85546875" style="622" customWidth="1"/>
    <col min="11" max="16384" width="9.140625" style="656"/>
  </cols>
  <sheetData>
    <row r="1" spans="1:10" s="605" customFormat="1" ht="21" thickBot="1">
      <c r="A1" s="1169" t="s">
        <v>728</v>
      </c>
      <c r="B1" s="1170"/>
      <c r="C1" s="1170"/>
      <c r="D1" s="1170"/>
      <c r="E1" s="1170"/>
      <c r="F1" s="1170"/>
      <c r="G1" s="1170"/>
      <c r="H1" s="1171"/>
      <c r="I1" s="603"/>
      <c r="J1" s="604"/>
    </row>
    <row r="2" spans="1:10" s="605" customFormat="1" ht="40.5" customHeight="1" thickBot="1">
      <c r="A2" s="1172" t="s">
        <v>712</v>
      </c>
      <c r="B2" s="1173"/>
      <c r="C2" s="1173"/>
      <c r="D2" s="1173"/>
      <c r="E2" s="1173"/>
      <c r="F2" s="1173"/>
      <c r="G2" s="1173"/>
      <c r="H2" s="1174"/>
      <c r="I2" s="606"/>
      <c r="J2" s="604"/>
    </row>
    <row r="3" spans="1:10" s="605" customFormat="1" ht="21" thickBot="1">
      <c r="A3" s="607"/>
      <c r="B3" s="608"/>
      <c r="C3" s="609"/>
      <c r="D3" s="610"/>
      <c r="E3" s="611"/>
      <c r="F3" s="612"/>
      <c r="G3" s="611"/>
      <c r="H3" s="613"/>
      <c r="I3" s="614"/>
      <c r="J3" s="604"/>
    </row>
    <row r="4" spans="1:10" s="623" customFormat="1">
      <c r="A4" s="615" t="s">
        <v>729</v>
      </c>
      <c r="B4" s="616" t="s">
        <v>163</v>
      </c>
      <c r="C4" s="617" t="s">
        <v>730</v>
      </c>
      <c r="D4" s="617" t="s">
        <v>731</v>
      </c>
      <c r="E4" s="618" t="s">
        <v>732</v>
      </c>
      <c r="F4" s="619" t="s">
        <v>716</v>
      </c>
      <c r="G4" s="618" t="s">
        <v>733</v>
      </c>
      <c r="H4" s="620" t="s">
        <v>734</v>
      </c>
      <c r="I4" s="621"/>
      <c r="J4" s="622"/>
    </row>
    <row r="5" spans="1:10" s="623" customFormat="1" ht="13.5" thickBot="1">
      <c r="A5" s="624"/>
      <c r="B5" s="625"/>
      <c r="C5" s="626"/>
      <c r="D5" s="626"/>
      <c r="E5" s="627" t="s">
        <v>210</v>
      </c>
      <c r="F5" s="628" t="s">
        <v>210</v>
      </c>
      <c r="G5" s="627" t="s">
        <v>210</v>
      </c>
      <c r="H5" s="629" t="s">
        <v>210</v>
      </c>
      <c r="I5" s="621"/>
      <c r="J5" s="622"/>
    </row>
    <row r="6" spans="1:10" s="623" customFormat="1">
      <c r="A6" s="630"/>
      <c r="B6" s="631"/>
      <c r="C6" s="632"/>
      <c r="D6" s="632"/>
      <c r="E6" s="633"/>
      <c r="F6" s="634"/>
      <c r="G6" s="633"/>
      <c r="H6" s="635"/>
      <c r="I6" s="621"/>
      <c r="J6" s="622"/>
    </row>
    <row r="7" spans="1:10" s="623" customFormat="1">
      <c r="A7" s="636"/>
      <c r="B7" s="637" t="s">
        <v>719</v>
      </c>
      <c r="C7" s="638"/>
      <c r="D7" s="638"/>
      <c r="E7" s="639"/>
      <c r="F7" s="640"/>
      <c r="G7" s="639"/>
      <c r="H7" s="641"/>
      <c r="I7" s="642"/>
      <c r="J7" s="622"/>
    </row>
    <row r="8" spans="1:10" s="623" customFormat="1">
      <c r="A8" s="643"/>
      <c r="B8" s="644"/>
      <c r="C8" s="644"/>
      <c r="D8" s="644"/>
      <c r="E8" s="645"/>
      <c r="F8" s="646"/>
      <c r="G8" s="645"/>
      <c r="H8" s="647"/>
      <c r="I8" s="642"/>
      <c r="J8" s="622"/>
    </row>
    <row r="9" spans="1:10">
      <c r="A9" s="648"/>
      <c r="B9" s="649" t="s">
        <v>795</v>
      </c>
      <c r="C9" s="650"/>
      <c r="D9" s="651"/>
      <c r="E9" s="652"/>
      <c r="F9" s="653"/>
      <c r="G9" s="652"/>
      <c r="H9" s="654"/>
      <c r="I9" s="655"/>
    </row>
    <row r="10" spans="1:10" ht="25.5">
      <c r="A10" s="648">
        <v>1</v>
      </c>
      <c r="B10" s="657" t="s">
        <v>865</v>
      </c>
      <c r="C10" s="466">
        <v>4</v>
      </c>
      <c r="D10" s="658" t="s">
        <v>773</v>
      </c>
      <c r="E10" s="549">
        <v>0</v>
      </c>
      <c r="F10" s="659">
        <f t="shared" ref="F10:F39" si="0">PRODUCT(C10,E10)</f>
        <v>0</v>
      </c>
      <c r="G10" s="376">
        <v>0</v>
      </c>
      <c r="H10" s="660">
        <f t="shared" ref="H10:H39" si="1">PRODUCT(C10,G10)</f>
        <v>0</v>
      </c>
      <c r="I10" s="661"/>
    </row>
    <row r="11" spans="1:10" ht="24">
      <c r="A11" s="662"/>
      <c r="B11" s="663" t="s">
        <v>866</v>
      </c>
      <c r="C11" s="664"/>
      <c r="D11" s="665"/>
      <c r="E11" s="379"/>
      <c r="F11" s="659">
        <f t="shared" si="0"/>
        <v>0</v>
      </c>
      <c r="G11" s="379"/>
      <c r="H11" s="660">
        <f t="shared" si="1"/>
        <v>0</v>
      </c>
      <c r="I11" s="661"/>
    </row>
    <row r="12" spans="1:10" ht="76.5">
      <c r="A12" s="666">
        <v>2</v>
      </c>
      <c r="B12" s="667" t="s">
        <v>867</v>
      </c>
      <c r="C12" s="466">
        <v>13</v>
      </c>
      <c r="D12" s="658" t="s">
        <v>19</v>
      </c>
      <c r="E12" s="376">
        <v>0</v>
      </c>
      <c r="F12" s="659">
        <f t="shared" si="0"/>
        <v>0</v>
      </c>
      <c r="G12" s="376">
        <v>0</v>
      </c>
      <c r="H12" s="660">
        <f t="shared" si="1"/>
        <v>0</v>
      </c>
      <c r="I12" s="661"/>
    </row>
    <row r="13" spans="1:10">
      <c r="A13" s="648"/>
      <c r="B13" s="663" t="s">
        <v>868</v>
      </c>
      <c r="C13" s="664"/>
      <c r="D13" s="665"/>
      <c r="E13" s="379"/>
      <c r="F13" s="659">
        <f t="shared" si="0"/>
        <v>0</v>
      </c>
      <c r="G13" s="379"/>
      <c r="H13" s="660">
        <f t="shared" si="1"/>
        <v>0</v>
      </c>
      <c r="I13" s="661"/>
    </row>
    <row r="14" spans="1:10">
      <c r="A14" s="648">
        <v>3</v>
      </c>
      <c r="B14" s="657" t="s">
        <v>869</v>
      </c>
      <c r="C14" s="466">
        <v>13</v>
      </c>
      <c r="D14" s="658" t="s">
        <v>19</v>
      </c>
      <c r="E14" s="376">
        <v>0</v>
      </c>
      <c r="F14" s="659">
        <f t="shared" si="0"/>
        <v>0</v>
      </c>
      <c r="G14" s="376">
        <v>0</v>
      </c>
      <c r="H14" s="660">
        <f t="shared" si="1"/>
        <v>0</v>
      </c>
      <c r="I14" s="661"/>
    </row>
    <row r="15" spans="1:10">
      <c r="A15" s="662"/>
      <c r="B15" s="663" t="s">
        <v>868</v>
      </c>
      <c r="C15" s="664"/>
      <c r="D15" s="665"/>
      <c r="E15" s="379"/>
      <c r="F15" s="659">
        <f t="shared" si="0"/>
        <v>0</v>
      </c>
      <c r="G15" s="379"/>
      <c r="H15" s="660">
        <f t="shared" si="1"/>
        <v>0</v>
      </c>
      <c r="I15" s="661"/>
    </row>
    <row r="16" spans="1:10" ht="15">
      <c r="A16" s="666">
        <v>4</v>
      </c>
      <c r="B16" s="657" t="s">
        <v>870</v>
      </c>
      <c r="C16" s="466">
        <v>13</v>
      </c>
      <c r="D16" s="658" t="s">
        <v>19</v>
      </c>
      <c r="E16" s="376">
        <v>0</v>
      </c>
      <c r="F16" s="659">
        <f t="shared" si="0"/>
        <v>0</v>
      </c>
      <c r="G16" s="376">
        <v>0</v>
      </c>
      <c r="H16" s="660">
        <f t="shared" si="1"/>
        <v>0</v>
      </c>
      <c r="I16" s="661"/>
    </row>
    <row r="17" spans="1:9">
      <c r="A17" s="648"/>
      <c r="B17" s="663" t="s">
        <v>868</v>
      </c>
      <c r="C17" s="664"/>
      <c r="D17" s="665"/>
      <c r="E17" s="379"/>
      <c r="F17" s="659">
        <f t="shared" si="0"/>
        <v>0</v>
      </c>
      <c r="G17" s="379"/>
      <c r="H17" s="660">
        <f t="shared" si="1"/>
        <v>0</v>
      </c>
      <c r="I17" s="661"/>
    </row>
    <row r="18" spans="1:9" ht="25.5">
      <c r="A18" s="648">
        <v>5</v>
      </c>
      <c r="B18" s="668" t="s">
        <v>871</v>
      </c>
      <c r="C18" s="466">
        <v>4</v>
      </c>
      <c r="D18" s="658" t="s">
        <v>19</v>
      </c>
      <c r="E18" s="376">
        <v>0</v>
      </c>
      <c r="F18" s="659">
        <f t="shared" si="0"/>
        <v>0</v>
      </c>
      <c r="G18" s="376">
        <v>0</v>
      </c>
      <c r="H18" s="660">
        <f t="shared" si="1"/>
        <v>0</v>
      </c>
      <c r="I18" s="661"/>
    </row>
    <row r="19" spans="1:9">
      <c r="A19" s="662"/>
      <c r="B19" s="663" t="s">
        <v>872</v>
      </c>
      <c r="C19" s="664"/>
      <c r="D19" s="665"/>
      <c r="E19" s="379"/>
      <c r="F19" s="659">
        <f t="shared" si="0"/>
        <v>0</v>
      </c>
      <c r="G19" s="379"/>
      <c r="H19" s="660">
        <f t="shared" si="1"/>
        <v>0</v>
      </c>
      <c r="I19" s="661"/>
    </row>
    <row r="20" spans="1:9" ht="25.5">
      <c r="A20" s="666">
        <v>6</v>
      </c>
      <c r="B20" s="668" t="s">
        <v>873</v>
      </c>
      <c r="C20" s="466">
        <v>1</v>
      </c>
      <c r="D20" s="658" t="s">
        <v>19</v>
      </c>
      <c r="E20" s="376">
        <v>0</v>
      </c>
      <c r="F20" s="659">
        <f t="shared" si="0"/>
        <v>0</v>
      </c>
      <c r="G20" s="376">
        <v>0</v>
      </c>
      <c r="H20" s="660">
        <f t="shared" si="1"/>
        <v>0</v>
      </c>
      <c r="I20" s="661"/>
    </row>
    <row r="21" spans="1:9">
      <c r="A21" s="648"/>
      <c r="B21" s="663" t="s">
        <v>779</v>
      </c>
      <c r="C21" s="664"/>
      <c r="D21" s="665"/>
      <c r="E21" s="379"/>
      <c r="F21" s="659">
        <f t="shared" si="0"/>
        <v>0</v>
      </c>
      <c r="G21" s="379"/>
      <c r="H21" s="660">
        <f t="shared" si="1"/>
        <v>0</v>
      </c>
      <c r="I21" s="661"/>
    </row>
    <row r="22" spans="1:9">
      <c r="A22" s="648">
        <v>7</v>
      </c>
      <c r="B22" s="668" t="s">
        <v>874</v>
      </c>
      <c r="C22" s="466">
        <v>26</v>
      </c>
      <c r="D22" s="658" t="s">
        <v>19</v>
      </c>
      <c r="E22" s="376">
        <v>0</v>
      </c>
      <c r="F22" s="659">
        <f t="shared" si="0"/>
        <v>0</v>
      </c>
      <c r="G22" s="376">
        <v>0</v>
      </c>
      <c r="H22" s="660">
        <f t="shared" si="1"/>
        <v>0</v>
      </c>
      <c r="I22" s="661"/>
    </row>
    <row r="23" spans="1:9" ht="24">
      <c r="A23" s="662"/>
      <c r="B23" s="663" t="s">
        <v>875</v>
      </c>
      <c r="C23" s="664"/>
      <c r="D23" s="665"/>
      <c r="E23" s="379"/>
      <c r="F23" s="659">
        <f t="shared" si="0"/>
        <v>0</v>
      </c>
      <c r="G23" s="379"/>
      <c r="H23" s="660">
        <f t="shared" si="1"/>
        <v>0</v>
      </c>
      <c r="I23" s="661"/>
    </row>
    <row r="24" spans="1:9" ht="15">
      <c r="A24" s="666">
        <v>8</v>
      </c>
      <c r="B24" s="668" t="s">
        <v>793</v>
      </c>
      <c r="C24" s="466">
        <v>1</v>
      </c>
      <c r="D24" s="658" t="s">
        <v>770</v>
      </c>
      <c r="E24" s="376">
        <v>0</v>
      </c>
      <c r="F24" s="659">
        <f t="shared" si="0"/>
        <v>0</v>
      </c>
      <c r="G24" s="376">
        <v>0</v>
      </c>
      <c r="H24" s="660">
        <f t="shared" si="1"/>
        <v>0</v>
      </c>
      <c r="I24" s="661"/>
    </row>
    <row r="25" spans="1:9">
      <c r="A25" s="648"/>
      <c r="B25" s="663" t="s">
        <v>779</v>
      </c>
      <c r="C25" s="664"/>
      <c r="D25" s="665"/>
      <c r="E25" s="379"/>
      <c r="F25" s="659">
        <f t="shared" si="0"/>
        <v>0</v>
      </c>
      <c r="G25" s="379"/>
      <c r="H25" s="660">
        <f t="shared" si="1"/>
        <v>0</v>
      </c>
      <c r="I25" s="661"/>
    </row>
    <row r="26" spans="1:9">
      <c r="A26" s="648">
        <v>9</v>
      </c>
      <c r="B26" s="668" t="s">
        <v>794</v>
      </c>
      <c r="C26" s="466">
        <v>10</v>
      </c>
      <c r="D26" s="658" t="s">
        <v>773</v>
      </c>
      <c r="E26" s="549">
        <v>0</v>
      </c>
      <c r="F26" s="659">
        <f t="shared" si="0"/>
        <v>0</v>
      </c>
      <c r="G26" s="376">
        <v>0</v>
      </c>
      <c r="H26" s="660">
        <f t="shared" si="1"/>
        <v>0</v>
      </c>
      <c r="I26" s="661"/>
    </row>
    <row r="27" spans="1:9">
      <c r="A27" s="662"/>
      <c r="B27" s="663" t="s">
        <v>771</v>
      </c>
      <c r="C27" s="664"/>
      <c r="D27" s="665"/>
      <c r="E27" s="379"/>
      <c r="F27" s="659">
        <f t="shared" si="0"/>
        <v>0</v>
      </c>
      <c r="G27" s="379"/>
      <c r="H27" s="660">
        <f t="shared" si="1"/>
        <v>0</v>
      </c>
      <c r="I27" s="661"/>
    </row>
    <row r="28" spans="1:9">
      <c r="A28" s="648"/>
      <c r="B28" s="649" t="s">
        <v>735</v>
      </c>
      <c r="C28" s="650"/>
      <c r="D28" s="651"/>
      <c r="E28" s="652"/>
      <c r="F28" s="659">
        <f t="shared" si="0"/>
        <v>0</v>
      </c>
      <c r="G28" s="652"/>
      <c r="H28" s="660">
        <f t="shared" si="1"/>
        <v>0</v>
      </c>
      <c r="I28" s="661"/>
    </row>
    <row r="29" spans="1:9" ht="15">
      <c r="A29" s="666">
        <v>10</v>
      </c>
      <c r="B29" s="668" t="s">
        <v>876</v>
      </c>
      <c r="C29" s="466">
        <v>650</v>
      </c>
      <c r="D29" s="658" t="s">
        <v>16</v>
      </c>
      <c r="E29" s="376">
        <v>0</v>
      </c>
      <c r="F29" s="659">
        <f t="shared" si="0"/>
        <v>0</v>
      </c>
      <c r="G29" s="376">
        <v>0</v>
      </c>
      <c r="H29" s="660">
        <f t="shared" si="1"/>
        <v>0</v>
      </c>
      <c r="I29" s="661"/>
    </row>
    <row r="30" spans="1:9">
      <c r="A30" s="648"/>
      <c r="B30" s="663" t="s">
        <v>877</v>
      </c>
      <c r="C30" s="664"/>
      <c r="D30" s="665"/>
      <c r="E30" s="379"/>
      <c r="F30" s="659">
        <f t="shared" si="0"/>
        <v>0</v>
      </c>
      <c r="G30" s="379"/>
      <c r="H30" s="660">
        <f t="shared" si="1"/>
        <v>0</v>
      </c>
      <c r="I30" s="661"/>
    </row>
    <row r="31" spans="1:9">
      <c r="A31" s="648">
        <v>11</v>
      </c>
      <c r="B31" s="668" t="s">
        <v>793</v>
      </c>
      <c r="C31" s="466">
        <v>1</v>
      </c>
      <c r="D31" s="658" t="s">
        <v>770</v>
      </c>
      <c r="E31" s="376">
        <v>0</v>
      </c>
      <c r="F31" s="659">
        <f t="shared" si="0"/>
        <v>0</v>
      </c>
      <c r="G31" s="376">
        <v>0</v>
      </c>
      <c r="H31" s="660">
        <f t="shared" si="1"/>
        <v>0</v>
      </c>
      <c r="I31" s="661"/>
    </row>
    <row r="32" spans="1:9">
      <c r="A32" s="662"/>
      <c r="B32" s="663" t="s">
        <v>779</v>
      </c>
      <c r="C32" s="664"/>
      <c r="D32" s="665"/>
      <c r="E32" s="379"/>
      <c r="F32" s="659">
        <f t="shared" si="0"/>
        <v>0</v>
      </c>
      <c r="G32" s="379"/>
      <c r="H32" s="660">
        <f t="shared" si="1"/>
        <v>0</v>
      </c>
      <c r="I32" s="661"/>
    </row>
    <row r="33" spans="1:11">
      <c r="A33" s="648">
        <v>12</v>
      </c>
      <c r="B33" s="668" t="s">
        <v>794</v>
      </c>
      <c r="C33" s="466">
        <v>10</v>
      </c>
      <c r="D33" s="658" t="s">
        <v>773</v>
      </c>
      <c r="E33" s="549">
        <v>0</v>
      </c>
      <c r="F33" s="659">
        <f t="shared" si="0"/>
        <v>0</v>
      </c>
      <c r="G33" s="376">
        <v>0</v>
      </c>
      <c r="H33" s="660">
        <f t="shared" si="1"/>
        <v>0</v>
      </c>
      <c r="I33" s="661"/>
    </row>
    <row r="34" spans="1:11">
      <c r="A34" s="662"/>
      <c r="B34" s="663" t="s">
        <v>771</v>
      </c>
      <c r="C34" s="664"/>
      <c r="D34" s="665"/>
      <c r="E34" s="379"/>
      <c r="F34" s="659">
        <f t="shared" si="0"/>
        <v>0</v>
      </c>
      <c r="G34" s="379"/>
      <c r="H34" s="660">
        <f t="shared" si="1"/>
        <v>0</v>
      </c>
      <c r="I34" s="661"/>
    </row>
    <row r="35" spans="1:11">
      <c r="A35" s="648"/>
      <c r="B35" s="649" t="s">
        <v>786</v>
      </c>
      <c r="C35" s="650"/>
      <c r="D35" s="669"/>
      <c r="E35" s="652">
        <v>0</v>
      </c>
      <c r="F35" s="659">
        <f t="shared" si="0"/>
        <v>0</v>
      </c>
      <c r="G35" s="652"/>
      <c r="H35" s="660">
        <f t="shared" si="1"/>
        <v>0</v>
      </c>
      <c r="I35" s="661"/>
    </row>
    <row r="36" spans="1:11" s="387" customFormat="1">
      <c r="A36" s="341">
        <v>13</v>
      </c>
      <c r="B36" s="823" t="s">
        <v>801</v>
      </c>
      <c r="C36" s="831">
        <v>1</v>
      </c>
      <c r="D36" s="823" t="s">
        <v>19</v>
      </c>
      <c r="E36" s="652">
        <v>0</v>
      </c>
      <c r="F36" s="659">
        <f t="shared" si="0"/>
        <v>0</v>
      </c>
      <c r="G36" s="376">
        <v>0</v>
      </c>
      <c r="H36" s="660">
        <f t="shared" si="1"/>
        <v>0</v>
      </c>
      <c r="I36" s="559"/>
    </row>
    <row r="37" spans="1:11" s="590" customFormat="1">
      <c r="A37" s="341">
        <v>14</v>
      </c>
      <c r="B37" s="600" t="s">
        <v>878</v>
      </c>
      <c r="C37" s="348">
        <v>13</v>
      </c>
      <c r="D37" s="600" t="s">
        <v>19</v>
      </c>
      <c r="E37" s="652">
        <v>0</v>
      </c>
      <c r="F37" s="659">
        <f t="shared" si="0"/>
        <v>0</v>
      </c>
      <c r="G37" s="602">
        <v>0</v>
      </c>
      <c r="H37" s="660">
        <f t="shared" si="1"/>
        <v>0</v>
      </c>
      <c r="I37" s="559"/>
    </row>
    <row r="38" spans="1:11" s="316" customFormat="1">
      <c r="A38" s="341">
        <v>15</v>
      </c>
      <c r="B38" s="670" t="s">
        <v>802</v>
      </c>
      <c r="C38" s="556">
        <v>1</v>
      </c>
      <c r="D38" s="354" t="s">
        <v>19</v>
      </c>
      <c r="E38" s="652">
        <v>0</v>
      </c>
      <c r="F38" s="659">
        <f t="shared" si="0"/>
        <v>0</v>
      </c>
      <c r="G38" s="558">
        <v>0</v>
      </c>
      <c r="H38" s="660">
        <f t="shared" si="1"/>
        <v>0</v>
      </c>
      <c r="I38" s="559"/>
      <c r="K38" s="317"/>
    </row>
    <row r="39" spans="1:11" s="387" customFormat="1">
      <c r="A39" s="341">
        <v>16</v>
      </c>
      <c r="B39" s="823" t="s">
        <v>788</v>
      </c>
      <c r="C39" s="831">
        <v>1</v>
      </c>
      <c r="D39" s="823" t="s">
        <v>19</v>
      </c>
      <c r="E39" s="652">
        <v>0</v>
      </c>
      <c r="F39" s="659">
        <f t="shared" si="0"/>
        <v>0</v>
      </c>
      <c r="G39" s="558">
        <v>0</v>
      </c>
      <c r="H39" s="660">
        <f t="shared" si="1"/>
        <v>0</v>
      </c>
      <c r="I39" s="559"/>
    </row>
    <row r="40" spans="1:11" s="679" customFormat="1">
      <c r="A40" s="486"/>
      <c r="B40" s="671" t="s">
        <v>775</v>
      </c>
      <c r="C40" s="672"/>
      <c r="D40" s="673"/>
      <c r="E40" s="674"/>
      <c r="F40" s="675"/>
      <c r="G40" s="674"/>
      <c r="H40" s="676"/>
      <c r="I40" s="677"/>
      <c r="J40" s="678"/>
    </row>
    <row r="41" spans="1:11" s="679" customFormat="1" ht="13.5" thickBot="1">
      <c r="A41" s="680"/>
      <c r="B41" s="681"/>
      <c r="C41" s="682"/>
      <c r="D41" s="683"/>
      <c r="E41" s="684"/>
      <c r="F41" s="685"/>
      <c r="G41" s="684"/>
      <c r="H41" s="686"/>
      <c r="I41" s="677"/>
      <c r="J41" s="678"/>
    </row>
    <row r="42" spans="1:11">
      <c r="A42" s="687"/>
      <c r="B42" s="688" t="s">
        <v>716</v>
      </c>
      <c r="C42" s="689"/>
      <c r="D42" s="690"/>
      <c r="E42" s="691"/>
      <c r="F42" s="692">
        <f>SUM(F9:F39)</f>
        <v>0</v>
      </c>
      <c r="G42" s="693"/>
      <c r="H42" s="694"/>
      <c r="I42" s="695"/>
    </row>
    <row r="43" spans="1:11">
      <c r="A43" s="696"/>
      <c r="B43" s="697" t="s">
        <v>717</v>
      </c>
      <c r="C43" s="698"/>
      <c r="D43" s="699"/>
      <c r="E43" s="700"/>
      <c r="F43" s="701"/>
      <c r="G43" s="702"/>
      <c r="H43" s="703">
        <f>SUM(H8:H39)</f>
        <v>0</v>
      </c>
      <c r="I43" s="704"/>
    </row>
    <row r="44" spans="1:11" ht="13.5" thickBot="1">
      <c r="A44" s="705"/>
      <c r="B44" s="706"/>
      <c r="C44" s="707"/>
      <c r="D44" s="708"/>
      <c r="E44" s="709"/>
      <c r="F44" s="695"/>
      <c r="G44" s="710"/>
      <c r="H44" s="711"/>
      <c r="I44" s="704"/>
    </row>
    <row r="45" spans="1:11" ht="13.5" thickBot="1">
      <c r="A45" s="712"/>
      <c r="B45" s="713" t="s">
        <v>776</v>
      </c>
      <c r="C45" s="714"/>
      <c r="D45" s="715"/>
      <c r="E45" s="716"/>
      <c r="F45" s="717"/>
      <c r="G45" s="716"/>
      <c r="H45" s="718">
        <f>SUM(H43,F42)</f>
        <v>0</v>
      </c>
      <c r="I45" s="719"/>
    </row>
  </sheetData>
  <sheetProtection password="C73F" sheet="1"/>
  <mergeCells count="2">
    <mergeCell ref="A1:H1"/>
    <mergeCell ref="A2:H2"/>
  </mergeCells>
  <conditionalFormatting sqref="E9:I45">
    <cfRule type="cellIs" dxfId="14" priority="3" stopIfTrue="1" operator="equal">
      <formula>0</formula>
    </cfRule>
  </conditionalFormatting>
  <conditionalFormatting sqref="G36">
    <cfRule type="cellIs" dxfId="13" priority="2" stopIfTrue="1" operator="equal">
      <formula>0</formula>
    </cfRule>
  </conditionalFormatting>
  <conditionalFormatting sqref="G39">
    <cfRule type="cellIs" dxfId="12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68" fitToHeight="0" orientation="portrait" horizontalDpi="300" verticalDpi="300" r:id="rId1"/>
  <headerFooter alignWithMargins="0">
    <oddHeader>&amp;CVideo dohledový systém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1C636-AA30-49CF-9AB6-7C8EC8B4599D}">
  <sheetPr>
    <tabColor theme="9" tint="0.79998168889431442"/>
    <pageSetUpPr fitToPage="1"/>
  </sheetPr>
  <dimension ref="A1:K61"/>
  <sheetViews>
    <sheetView zoomScaleNormal="100" zoomScaleSheetLayoutView="93" workbookViewId="0">
      <selection sqref="A1:H1"/>
    </sheetView>
  </sheetViews>
  <sheetFormatPr defaultRowHeight="12.75"/>
  <cols>
    <col min="1" max="1" width="5.7109375" style="317" customWidth="1"/>
    <col min="2" max="2" width="60.7109375" style="317" customWidth="1"/>
    <col min="3" max="3" width="7.7109375" style="316" customWidth="1"/>
    <col min="4" max="4" width="8.7109375" style="316" customWidth="1"/>
    <col min="5" max="5" width="13.7109375" style="425" customWidth="1"/>
    <col min="6" max="6" width="15.7109375" style="426" customWidth="1"/>
    <col min="7" max="7" width="13.7109375" style="425" customWidth="1"/>
    <col min="8" max="8" width="15.7109375" style="426" customWidth="1"/>
    <col min="9" max="9" width="2.7109375" style="426" customWidth="1"/>
    <col min="10" max="16384" width="9.140625" style="316"/>
  </cols>
  <sheetData>
    <row r="1" spans="1:9" s="303" customFormat="1" ht="21" thickBot="1">
      <c r="A1" s="1175" t="s">
        <v>728</v>
      </c>
      <c r="B1" s="1176"/>
      <c r="C1" s="1176"/>
      <c r="D1" s="1176"/>
      <c r="E1" s="1176"/>
      <c r="F1" s="1176"/>
      <c r="G1" s="1176"/>
      <c r="H1" s="1177"/>
      <c r="I1" s="527"/>
    </row>
    <row r="2" spans="1:9" s="303" customFormat="1" ht="40.5" customHeight="1" thickBot="1">
      <c r="A2" s="1175" t="s">
        <v>712</v>
      </c>
      <c r="B2" s="1176"/>
      <c r="C2" s="1176"/>
      <c r="D2" s="1176"/>
      <c r="E2" s="1176"/>
      <c r="F2" s="1176"/>
      <c r="G2" s="1176"/>
      <c r="H2" s="1177"/>
      <c r="I2" s="527"/>
    </row>
    <row r="3" spans="1:9" s="303" customFormat="1" ht="21" thickBot="1">
      <c r="A3" s="304"/>
      <c r="B3" s="305"/>
      <c r="C3" s="306"/>
      <c r="D3" s="306"/>
      <c r="E3" s="307"/>
      <c r="F3" s="308"/>
      <c r="G3" s="307"/>
      <c r="H3" s="309"/>
      <c r="I3" s="528"/>
    </row>
    <row r="4" spans="1:9" s="317" customFormat="1" ht="25.5">
      <c r="A4" s="310" t="s">
        <v>729</v>
      </c>
      <c r="B4" s="311" t="s">
        <v>163</v>
      </c>
      <c r="C4" s="312" t="s">
        <v>730</v>
      </c>
      <c r="D4" s="312" t="s">
        <v>731</v>
      </c>
      <c r="E4" s="313" t="s">
        <v>732</v>
      </c>
      <c r="F4" s="314" t="s">
        <v>716</v>
      </c>
      <c r="G4" s="313" t="s">
        <v>733</v>
      </c>
      <c r="H4" s="315" t="s">
        <v>734</v>
      </c>
      <c r="I4" s="529"/>
    </row>
    <row r="5" spans="1:9" s="317" customFormat="1" ht="13.5" thickBot="1">
      <c r="A5" s="318"/>
      <c r="B5" s="319"/>
      <c r="C5" s="320"/>
      <c r="D5" s="320"/>
      <c r="E5" s="321" t="s">
        <v>210</v>
      </c>
      <c r="F5" s="322" t="s">
        <v>210</v>
      </c>
      <c r="G5" s="321" t="s">
        <v>210</v>
      </c>
      <c r="H5" s="323" t="s">
        <v>210</v>
      </c>
      <c r="I5" s="529"/>
    </row>
    <row r="6" spans="1:9" s="317" customFormat="1">
      <c r="A6" s="324"/>
      <c r="B6" s="325"/>
      <c r="C6" s="326"/>
      <c r="D6" s="326"/>
      <c r="E6" s="327"/>
      <c r="F6" s="328"/>
      <c r="G6" s="327"/>
      <c r="H6" s="329"/>
      <c r="I6" s="529"/>
    </row>
    <row r="7" spans="1:9" s="317" customFormat="1">
      <c r="A7" s="330"/>
      <c r="B7" s="331" t="s">
        <v>720</v>
      </c>
      <c r="C7" s="332"/>
      <c r="D7" s="332"/>
      <c r="E7" s="333"/>
      <c r="F7" s="334"/>
      <c r="G7" s="333"/>
      <c r="H7" s="335"/>
      <c r="I7" s="530"/>
    </row>
    <row r="8" spans="1:9" s="317" customFormat="1">
      <c r="A8" s="336"/>
      <c r="B8" s="531"/>
      <c r="C8" s="532"/>
      <c r="D8" s="532"/>
      <c r="E8" s="533"/>
      <c r="F8" s="534"/>
      <c r="G8" s="533"/>
      <c r="H8" s="535"/>
      <c r="I8" s="530"/>
    </row>
    <row r="9" spans="1:9">
      <c r="A9" s="341"/>
      <c r="B9" s="342" t="s">
        <v>777</v>
      </c>
      <c r="C9" s="343"/>
      <c r="D9" s="344"/>
      <c r="E9" s="345"/>
      <c r="F9" s="346"/>
      <c r="G9" s="345"/>
      <c r="H9" s="347"/>
      <c r="I9" s="536"/>
    </row>
    <row r="10" spans="1:9" s="317" customFormat="1" ht="45">
      <c r="A10" s="341">
        <v>1</v>
      </c>
      <c r="B10" s="596" t="s">
        <v>841</v>
      </c>
      <c r="C10" s="374">
        <v>4</v>
      </c>
      <c r="D10" s="344" t="s">
        <v>773</v>
      </c>
      <c r="E10" s="549">
        <v>0</v>
      </c>
      <c r="F10" s="538">
        <f t="shared" ref="F10:F55" si="0">C10*E10</f>
        <v>0</v>
      </c>
      <c r="G10" s="376">
        <v>0</v>
      </c>
      <c r="H10" s="539">
        <f t="shared" ref="H10:H55" si="1">C10*G10</f>
        <v>0</v>
      </c>
      <c r="I10" s="540"/>
    </row>
    <row r="11" spans="1:9" s="524" customFormat="1">
      <c r="A11" s="351"/>
      <c r="B11" s="542" t="s">
        <v>779</v>
      </c>
      <c r="C11" s="597"/>
      <c r="D11" s="543"/>
      <c r="E11" s="544"/>
      <c r="F11" s="538">
        <f t="shared" si="0"/>
        <v>0</v>
      </c>
      <c r="G11" s="544"/>
      <c r="H11" s="539">
        <f t="shared" si="1"/>
        <v>0</v>
      </c>
      <c r="I11" s="545"/>
    </row>
    <row r="12" spans="1:9" s="524" customFormat="1" ht="15">
      <c r="A12" s="341">
        <v>2</v>
      </c>
      <c r="B12" s="546" t="s">
        <v>842</v>
      </c>
      <c r="C12" s="374">
        <v>1</v>
      </c>
      <c r="D12" s="344" t="s">
        <v>19</v>
      </c>
      <c r="E12" s="376">
        <v>0</v>
      </c>
      <c r="F12" s="538">
        <f t="shared" si="0"/>
        <v>0</v>
      </c>
      <c r="G12" s="376">
        <v>0</v>
      </c>
      <c r="H12" s="539">
        <f t="shared" si="1"/>
        <v>0</v>
      </c>
      <c r="I12" s="540"/>
    </row>
    <row r="13" spans="1:9" s="524" customFormat="1">
      <c r="A13" s="351"/>
      <c r="B13" s="547" t="s">
        <v>779</v>
      </c>
      <c r="C13" s="597"/>
      <c r="D13" s="543"/>
      <c r="E13" s="544"/>
      <c r="F13" s="538">
        <f t="shared" si="0"/>
        <v>0</v>
      </c>
      <c r="G13" s="544"/>
      <c r="H13" s="539">
        <f t="shared" si="1"/>
        <v>0</v>
      </c>
      <c r="I13" s="545"/>
    </row>
    <row r="14" spans="1:9" s="524" customFormat="1">
      <c r="A14" s="341">
        <v>3</v>
      </c>
      <c r="B14" s="548" t="s">
        <v>843</v>
      </c>
      <c r="C14" s="374">
        <v>1</v>
      </c>
      <c r="D14" s="344" t="s">
        <v>19</v>
      </c>
      <c r="E14" s="376">
        <v>0</v>
      </c>
      <c r="F14" s="538">
        <f t="shared" si="0"/>
        <v>0</v>
      </c>
      <c r="G14" s="376">
        <v>0</v>
      </c>
      <c r="H14" s="539">
        <f t="shared" si="1"/>
        <v>0</v>
      </c>
      <c r="I14" s="540"/>
    </row>
    <row r="15" spans="1:9" s="524" customFormat="1">
      <c r="A15" s="351"/>
      <c r="B15" s="547" t="s">
        <v>779</v>
      </c>
      <c r="C15" s="597"/>
      <c r="D15" s="543"/>
      <c r="E15" s="544"/>
      <c r="F15" s="538">
        <f t="shared" si="0"/>
        <v>0</v>
      </c>
      <c r="G15" s="544"/>
      <c r="H15" s="539">
        <f t="shared" si="1"/>
        <v>0</v>
      </c>
      <c r="I15" s="545"/>
    </row>
    <row r="16" spans="1:9" s="524" customFormat="1">
      <c r="A16" s="341">
        <v>4</v>
      </c>
      <c r="B16" s="548" t="s">
        <v>844</v>
      </c>
      <c r="C16" s="374">
        <v>26</v>
      </c>
      <c r="D16" s="344" t="s">
        <v>19</v>
      </c>
      <c r="E16" s="376">
        <v>0</v>
      </c>
      <c r="F16" s="538">
        <f t="shared" si="0"/>
        <v>0</v>
      </c>
      <c r="G16" s="376">
        <v>0</v>
      </c>
      <c r="H16" s="539">
        <f t="shared" si="1"/>
        <v>0</v>
      </c>
      <c r="I16" s="540"/>
    </row>
    <row r="17" spans="1:9" s="524" customFormat="1">
      <c r="A17" s="351"/>
      <c r="B17" s="547" t="s">
        <v>845</v>
      </c>
      <c r="C17" s="597"/>
      <c r="D17" s="543"/>
      <c r="E17" s="544"/>
      <c r="F17" s="538">
        <f t="shared" si="0"/>
        <v>0</v>
      </c>
      <c r="G17" s="544"/>
      <c r="H17" s="539">
        <f t="shared" si="1"/>
        <v>0</v>
      </c>
      <c r="I17" s="545"/>
    </row>
    <row r="18" spans="1:9" s="524" customFormat="1">
      <c r="A18" s="341">
        <v>5</v>
      </c>
      <c r="B18" s="548" t="s">
        <v>846</v>
      </c>
      <c r="C18" s="374">
        <v>15</v>
      </c>
      <c r="D18" s="344" t="s">
        <v>19</v>
      </c>
      <c r="E18" s="376">
        <v>0</v>
      </c>
      <c r="F18" s="538">
        <f t="shared" si="0"/>
        <v>0</v>
      </c>
      <c r="G18" s="376">
        <v>0</v>
      </c>
      <c r="H18" s="539">
        <f t="shared" si="1"/>
        <v>0</v>
      </c>
      <c r="I18" s="540"/>
    </row>
    <row r="19" spans="1:9" s="524" customFormat="1">
      <c r="A19" s="351"/>
      <c r="B19" s="547" t="s">
        <v>847</v>
      </c>
      <c r="C19" s="597"/>
      <c r="D19" s="543"/>
      <c r="E19" s="544"/>
      <c r="F19" s="538">
        <f t="shared" si="0"/>
        <v>0</v>
      </c>
      <c r="G19" s="544"/>
      <c r="H19" s="539">
        <f t="shared" si="1"/>
        <v>0</v>
      </c>
      <c r="I19" s="545"/>
    </row>
    <row r="20" spans="1:9" s="317" customFormat="1" ht="15" customHeight="1">
      <c r="A20" s="341">
        <v>6</v>
      </c>
      <c r="B20" s="548" t="s">
        <v>848</v>
      </c>
      <c r="C20" s="374">
        <v>6</v>
      </c>
      <c r="D20" s="344" t="s">
        <v>19</v>
      </c>
      <c r="E20" s="376">
        <v>0</v>
      </c>
      <c r="F20" s="538">
        <f t="shared" si="0"/>
        <v>0</v>
      </c>
      <c r="G20" s="376">
        <v>0</v>
      </c>
      <c r="H20" s="539">
        <f t="shared" si="1"/>
        <v>0</v>
      </c>
      <c r="I20" s="540"/>
    </row>
    <row r="21" spans="1:9" s="524" customFormat="1">
      <c r="A21" s="351"/>
      <c r="B21" s="547" t="s">
        <v>849</v>
      </c>
      <c r="C21" s="597"/>
      <c r="D21" s="543"/>
      <c r="E21" s="544"/>
      <c r="F21" s="538">
        <f t="shared" si="0"/>
        <v>0</v>
      </c>
      <c r="G21" s="544"/>
      <c r="H21" s="539">
        <f t="shared" si="1"/>
        <v>0</v>
      </c>
      <c r="I21" s="540"/>
    </row>
    <row r="22" spans="1:9" s="317" customFormat="1">
      <c r="A22" s="341">
        <v>7</v>
      </c>
      <c r="B22" s="548" t="s">
        <v>850</v>
      </c>
      <c r="C22" s="374">
        <v>1</v>
      </c>
      <c r="D22" s="344" t="s">
        <v>19</v>
      </c>
      <c r="E22" s="376">
        <v>0</v>
      </c>
      <c r="F22" s="538">
        <f t="shared" si="0"/>
        <v>0</v>
      </c>
      <c r="G22" s="376">
        <v>0</v>
      </c>
      <c r="H22" s="539">
        <f t="shared" si="1"/>
        <v>0</v>
      </c>
      <c r="I22" s="540"/>
    </row>
    <row r="23" spans="1:9" s="524" customFormat="1">
      <c r="A23" s="351"/>
      <c r="B23" s="547" t="s">
        <v>779</v>
      </c>
      <c r="C23" s="597"/>
      <c r="D23" s="543"/>
      <c r="E23" s="544"/>
      <c r="F23" s="538">
        <f t="shared" si="0"/>
        <v>0</v>
      </c>
      <c r="G23" s="544"/>
      <c r="H23" s="539">
        <f t="shared" si="1"/>
        <v>0</v>
      </c>
      <c r="I23" s="540"/>
    </row>
    <row r="24" spans="1:9" s="317" customFormat="1">
      <c r="A24" s="341">
        <v>8</v>
      </c>
      <c r="B24" s="548" t="s">
        <v>851</v>
      </c>
      <c r="C24" s="374">
        <v>1</v>
      </c>
      <c r="D24" s="344" t="s">
        <v>19</v>
      </c>
      <c r="E24" s="376">
        <v>0</v>
      </c>
      <c r="F24" s="538">
        <f t="shared" si="0"/>
        <v>0</v>
      </c>
      <c r="G24" s="376">
        <v>0</v>
      </c>
      <c r="H24" s="539">
        <f t="shared" si="1"/>
        <v>0</v>
      </c>
      <c r="I24" s="540"/>
    </row>
    <row r="25" spans="1:9" s="524" customFormat="1">
      <c r="A25" s="351"/>
      <c r="B25" s="547" t="s">
        <v>779</v>
      </c>
      <c r="C25" s="597"/>
      <c r="D25" s="543"/>
      <c r="E25" s="544"/>
      <c r="F25" s="538">
        <f t="shared" si="0"/>
        <v>0</v>
      </c>
      <c r="G25" s="544"/>
      <c r="H25" s="539">
        <f t="shared" si="1"/>
        <v>0</v>
      </c>
      <c r="I25" s="540"/>
    </row>
    <row r="26" spans="1:9" s="317" customFormat="1">
      <c r="A26" s="341">
        <v>9</v>
      </c>
      <c r="B26" s="548" t="s">
        <v>852</v>
      </c>
      <c r="C26" s="374">
        <v>8</v>
      </c>
      <c r="D26" s="344" t="s">
        <v>19</v>
      </c>
      <c r="E26" s="376">
        <v>0</v>
      </c>
      <c r="F26" s="538">
        <f t="shared" si="0"/>
        <v>0</v>
      </c>
      <c r="G26" s="376">
        <v>0</v>
      </c>
      <c r="H26" s="539">
        <f t="shared" si="1"/>
        <v>0</v>
      </c>
      <c r="I26" s="540"/>
    </row>
    <row r="27" spans="1:9" s="524" customFormat="1">
      <c r="A27" s="351"/>
      <c r="B27" s="547" t="s">
        <v>853</v>
      </c>
      <c r="C27" s="597"/>
      <c r="D27" s="543"/>
      <c r="E27" s="544">
        <v>0</v>
      </c>
      <c r="F27" s="538">
        <f t="shared" si="0"/>
        <v>0</v>
      </c>
      <c r="G27" s="544"/>
      <c r="H27" s="539">
        <f t="shared" si="1"/>
        <v>0</v>
      </c>
      <c r="I27" s="540"/>
    </row>
    <row r="28" spans="1:9" s="317" customFormat="1">
      <c r="A28" s="341">
        <v>10</v>
      </c>
      <c r="B28" s="548" t="s">
        <v>854</v>
      </c>
      <c r="C28" s="374">
        <v>1</v>
      </c>
      <c r="D28" s="344" t="s">
        <v>19</v>
      </c>
      <c r="E28" s="376">
        <v>0</v>
      </c>
      <c r="F28" s="538">
        <f t="shared" si="0"/>
        <v>0</v>
      </c>
      <c r="G28" s="376">
        <v>0</v>
      </c>
      <c r="H28" s="539">
        <f t="shared" si="1"/>
        <v>0</v>
      </c>
      <c r="I28" s="540"/>
    </row>
    <row r="29" spans="1:9" s="524" customFormat="1">
      <c r="A29" s="351"/>
      <c r="B29" s="547" t="s">
        <v>779</v>
      </c>
      <c r="C29" s="597"/>
      <c r="D29" s="543"/>
      <c r="E29" s="544"/>
      <c r="F29" s="538">
        <f t="shared" si="0"/>
        <v>0</v>
      </c>
      <c r="G29" s="544"/>
      <c r="H29" s="539">
        <f t="shared" si="1"/>
        <v>0</v>
      </c>
      <c r="I29" s="540"/>
    </row>
    <row r="30" spans="1:9" s="317" customFormat="1">
      <c r="A30" s="341">
        <v>11</v>
      </c>
      <c r="B30" s="548" t="s">
        <v>855</v>
      </c>
      <c r="C30" s="374">
        <v>3</v>
      </c>
      <c r="D30" s="344" t="s">
        <v>19</v>
      </c>
      <c r="E30" s="376">
        <v>0</v>
      </c>
      <c r="F30" s="538">
        <f t="shared" si="0"/>
        <v>0</v>
      </c>
      <c r="G30" s="376">
        <v>0</v>
      </c>
      <c r="H30" s="539">
        <f t="shared" si="1"/>
        <v>0</v>
      </c>
      <c r="I30" s="540"/>
    </row>
    <row r="31" spans="1:9" s="524" customFormat="1">
      <c r="A31" s="351"/>
      <c r="B31" s="547" t="s">
        <v>805</v>
      </c>
      <c r="C31" s="597"/>
      <c r="D31" s="543"/>
      <c r="E31" s="544"/>
      <c r="F31" s="538">
        <f t="shared" si="0"/>
        <v>0</v>
      </c>
      <c r="G31" s="544"/>
      <c r="H31" s="539">
        <f t="shared" si="1"/>
        <v>0</v>
      </c>
      <c r="I31" s="540"/>
    </row>
    <row r="32" spans="1:9" s="317" customFormat="1">
      <c r="A32" s="341">
        <v>12</v>
      </c>
      <c r="B32" s="548" t="s">
        <v>856</v>
      </c>
      <c r="C32" s="374">
        <v>2</v>
      </c>
      <c r="D32" s="344" t="s">
        <v>19</v>
      </c>
      <c r="E32" s="376">
        <v>0</v>
      </c>
      <c r="F32" s="538">
        <f t="shared" si="0"/>
        <v>0</v>
      </c>
      <c r="G32" s="376">
        <v>0</v>
      </c>
      <c r="H32" s="539">
        <f t="shared" si="1"/>
        <v>0</v>
      </c>
      <c r="I32" s="540"/>
    </row>
    <row r="33" spans="1:11" s="524" customFormat="1">
      <c r="A33" s="351"/>
      <c r="B33" s="547" t="s">
        <v>781</v>
      </c>
      <c r="C33" s="597"/>
      <c r="D33" s="543"/>
      <c r="E33" s="544"/>
      <c r="F33" s="538">
        <f t="shared" si="0"/>
        <v>0</v>
      </c>
      <c r="G33" s="544"/>
      <c r="H33" s="539">
        <f t="shared" si="1"/>
        <v>0</v>
      </c>
      <c r="I33" s="540"/>
    </row>
    <row r="34" spans="1:11" s="317" customFormat="1">
      <c r="A34" s="341">
        <v>13</v>
      </c>
      <c r="B34" s="548" t="s">
        <v>857</v>
      </c>
      <c r="C34" s="374">
        <v>41</v>
      </c>
      <c r="D34" s="344" t="s">
        <v>19</v>
      </c>
      <c r="E34" s="376">
        <v>0</v>
      </c>
      <c r="F34" s="538">
        <f t="shared" si="0"/>
        <v>0</v>
      </c>
      <c r="G34" s="376">
        <v>0</v>
      </c>
      <c r="H34" s="539">
        <f t="shared" si="1"/>
        <v>0</v>
      </c>
      <c r="I34" s="540"/>
    </row>
    <row r="35" spans="1:11" s="524" customFormat="1">
      <c r="A35" s="351"/>
      <c r="B35" s="547" t="s">
        <v>858</v>
      </c>
      <c r="C35" s="597"/>
      <c r="D35" s="543"/>
      <c r="E35" s="544"/>
      <c r="F35" s="538">
        <f t="shared" si="0"/>
        <v>0</v>
      </c>
      <c r="G35" s="544"/>
      <c r="H35" s="539">
        <f t="shared" si="1"/>
        <v>0</v>
      </c>
      <c r="I35" s="540"/>
    </row>
    <row r="36" spans="1:11" s="317" customFormat="1" ht="25.5">
      <c r="A36" s="341">
        <v>14</v>
      </c>
      <c r="B36" s="548" t="s">
        <v>793</v>
      </c>
      <c r="C36" s="374">
        <v>1</v>
      </c>
      <c r="D36" s="344" t="s">
        <v>770</v>
      </c>
      <c r="E36" s="376">
        <v>0</v>
      </c>
      <c r="F36" s="538">
        <f t="shared" si="0"/>
        <v>0</v>
      </c>
      <c r="G36" s="376">
        <v>0</v>
      </c>
      <c r="H36" s="539">
        <f t="shared" si="1"/>
        <v>0</v>
      </c>
      <c r="I36" s="540"/>
    </row>
    <row r="37" spans="1:11" s="524" customFormat="1">
      <c r="A37" s="351"/>
      <c r="B37" s="547" t="s">
        <v>779</v>
      </c>
      <c r="C37" s="597"/>
      <c r="D37" s="543"/>
      <c r="E37" s="544"/>
      <c r="F37" s="538">
        <f t="shared" si="0"/>
        <v>0</v>
      </c>
      <c r="G37" s="544"/>
      <c r="H37" s="539">
        <f t="shared" si="1"/>
        <v>0</v>
      </c>
      <c r="I37" s="540"/>
    </row>
    <row r="38" spans="1:11" ht="25.5">
      <c r="A38" s="341">
        <v>15</v>
      </c>
      <c r="B38" s="598" t="s">
        <v>794</v>
      </c>
      <c r="C38" s="348">
        <v>10</v>
      </c>
      <c r="D38" s="349" t="s">
        <v>773</v>
      </c>
      <c r="E38" s="549">
        <v>0</v>
      </c>
      <c r="F38" s="538">
        <f t="shared" si="0"/>
        <v>0</v>
      </c>
      <c r="G38" s="376">
        <v>0</v>
      </c>
      <c r="H38" s="539">
        <f t="shared" si="1"/>
        <v>0</v>
      </c>
      <c r="I38" s="540"/>
      <c r="J38" s="317"/>
    </row>
    <row r="39" spans="1:11" s="350" customFormat="1">
      <c r="A39" s="351"/>
      <c r="B39" s="599" t="s">
        <v>771</v>
      </c>
      <c r="C39" s="352"/>
      <c r="D39" s="353"/>
      <c r="E39" s="549"/>
      <c r="F39" s="538">
        <f t="shared" si="0"/>
        <v>0</v>
      </c>
      <c r="G39" s="549"/>
      <c r="H39" s="539">
        <f t="shared" si="1"/>
        <v>0</v>
      </c>
      <c r="I39" s="540"/>
      <c r="J39" s="524"/>
    </row>
    <row r="40" spans="1:11" s="350" customFormat="1">
      <c r="A40" s="341"/>
      <c r="B40" s="342" t="s">
        <v>735</v>
      </c>
      <c r="C40" s="343"/>
      <c r="D40" s="344"/>
      <c r="E40" s="549">
        <v>0</v>
      </c>
      <c r="F40" s="538">
        <f t="shared" si="0"/>
        <v>0</v>
      </c>
      <c r="G40" s="549">
        <v>0</v>
      </c>
      <c r="H40" s="539">
        <f t="shared" si="1"/>
        <v>0</v>
      </c>
      <c r="I40" s="540"/>
      <c r="J40" s="524"/>
    </row>
    <row r="41" spans="1:11" s="350" customFormat="1">
      <c r="A41" s="341">
        <v>16</v>
      </c>
      <c r="B41" s="550" t="s">
        <v>816</v>
      </c>
      <c r="C41" s="348">
        <v>1430</v>
      </c>
      <c r="D41" s="349" t="s">
        <v>16</v>
      </c>
      <c r="E41" s="551">
        <v>0</v>
      </c>
      <c r="F41" s="538">
        <f t="shared" si="0"/>
        <v>0</v>
      </c>
      <c r="G41" s="551">
        <v>0</v>
      </c>
      <c r="H41" s="539">
        <f t="shared" si="1"/>
        <v>0</v>
      </c>
      <c r="I41" s="540"/>
      <c r="K41" s="524"/>
    </row>
    <row r="42" spans="1:11" s="350" customFormat="1">
      <c r="A42" s="351"/>
      <c r="B42" s="552" t="s">
        <v>859</v>
      </c>
      <c r="C42" s="553"/>
      <c r="D42" s="353"/>
      <c r="E42" s="554"/>
      <c r="F42" s="538">
        <f t="shared" si="0"/>
        <v>0</v>
      </c>
      <c r="G42" s="554"/>
      <c r="H42" s="539">
        <f t="shared" si="1"/>
        <v>0</v>
      </c>
      <c r="I42" s="540"/>
      <c r="K42" s="524"/>
    </row>
    <row r="43" spans="1:11" s="350" customFormat="1">
      <c r="A43" s="341">
        <v>17</v>
      </c>
      <c r="B43" s="550" t="s">
        <v>820</v>
      </c>
      <c r="C43" s="348">
        <v>200</v>
      </c>
      <c r="D43" s="349" t="s">
        <v>16</v>
      </c>
      <c r="E43" s="551">
        <v>0</v>
      </c>
      <c r="F43" s="538">
        <f t="shared" si="0"/>
        <v>0</v>
      </c>
      <c r="G43" s="551">
        <v>0</v>
      </c>
      <c r="H43" s="539">
        <f t="shared" si="1"/>
        <v>0</v>
      </c>
      <c r="I43" s="540"/>
      <c r="K43" s="524"/>
    </row>
    <row r="44" spans="1:11" s="350" customFormat="1">
      <c r="A44" s="351"/>
      <c r="B44" s="552" t="s">
        <v>860</v>
      </c>
      <c r="C44" s="553"/>
      <c r="D44" s="353"/>
      <c r="E44" s="554"/>
      <c r="F44" s="538">
        <f t="shared" si="0"/>
        <v>0</v>
      </c>
      <c r="G44" s="554"/>
      <c r="H44" s="539">
        <f t="shared" si="1"/>
        <v>0</v>
      </c>
      <c r="I44" s="540"/>
      <c r="K44" s="524"/>
    </row>
    <row r="45" spans="1:11" s="350" customFormat="1">
      <c r="A45" s="341">
        <v>18</v>
      </c>
      <c r="B45" s="550" t="s">
        <v>861</v>
      </c>
      <c r="C45" s="348">
        <v>30</v>
      </c>
      <c r="D45" s="349" t="s">
        <v>16</v>
      </c>
      <c r="E45" s="551">
        <v>0</v>
      </c>
      <c r="F45" s="538">
        <f t="shared" si="0"/>
        <v>0</v>
      </c>
      <c r="G45" s="551">
        <v>0</v>
      </c>
      <c r="H45" s="539">
        <f t="shared" si="1"/>
        <v>0</v>
      </c>
      <c r="I45" s="540"/>
      <c r="J45" s="524"/>
    </row>
    <row r="46" spans="1:11" s="350" customFormat="1">
      <c r="A46" s="351"/>
      <c r="B46" s="552" t="s">
        <v>862</v>
      </c>
      <c r="C46" s="553"/>
      <c r="D46" s="353"/>
      <c r="E46" s="554"/>
      <c r="F46" s="538">
        <f t="shared" si="0"/>
        <v>0</v>
      </c>
      <c r="G46" s="554"/>
      <c r="H46" s="539">
        <f t="shared" si="1"/>
        <v>0</v>
      </c>
      <c r="I46" s="540"/>
      <c r="J46" s="524"/>
    </row>
    <row r="47" spans="1:11" ht="25.5">
      <c r="A47" s="341">
        <v>19</v>
      </c>
      <c r="B47" s="550" t="s">
        <v>793</v>
      </c>
      <c r="C47" s="348">
        <v>1</v>
      </c>
      <c r="D47" s="349" t="s">
        <v>770</v>
      </c>
      <c r="E47" s="551">
        <v>0</v>
      </c>
      <c r="F47" s="538">
        <f t="shared" si="0"/>
        <v>0</v>
      </c>
      <c r="G47" s="551">
        <v>0</v>
      </c>
      <c r="H47" s="539">
        <f t="shared" si="1"/>
        <v>0</v>
      </c>
      <c r="I47" s="540"/>
      <c r="J47" s="317"/>
    </row>
    <row r="48" spans="1:11" s="350" customFormat="1">
      <c r="A48" s="351"/>
      <c r="B48" s="552" t="s">
        <v>779</v>
      </c>
      <c r="C48" s="553"/>
      <c r="D48" s="353"/>
      <c r="E48" s="554"/>
      <c r="F48" s="538">
        <f t="shared" si="0"/>
        <v>0</v>
      </c>
      <c r="G48" s="554"/>
      <c r="H48" s="539">
        <f t="shared" si="1"/>
        <v>0</v>
      </c>
      <c r="I48" s="540"/>
      <c r="J48" s="524"/>
    </row>
    <row r="49" spans="1:11" s="350" customFormat="1" ht="25.5">
      <c r="A49" s="341">
        <v>20</v>
      </c>
      <c r="B49" s="550" t="s">
        <v>772</v>
      </c>
      <c r="C49" s="348">
        <v>10</v>
      </c>
      <c r="D49" s="349" t="s">
        <v>773</v>
      </c>
      <c r="E49" s="555">
        <v>0</v>
      </c>
      <c r="F49" s="538">
        <f t="shared" si="0"/>
        <v>0</v>
      </c>
      <c r="G49" s="551">
        <v>0</v>
      </c>
      <c r="H49" s="539">
        <f t="shared" si="1"/>
        <v>0</v>
      </c>
      <c r="I49" s="540"/>
      <c r="K49" s="524"/>
    </row>
    <row r="50" spans="1:11" s="350" customFormat="1">
      <c r="A50" s="351"/>
      <c r="B50" s="552" t="s">
        <v>771</v>
      </c>
      <c r="C50" s="553"/>
      <c r="D50" s="353"/>
      <c r="E50" s="554"/>
      <c r="F50" s="538">
        <f t="shared" si="0"/>
        <v>0</v>
      </c>
      <c r="G50" s="554"/>
      <c r="H50" s="539">
        <f t="shared" si="1"/>
        <v>0</v>
      </c>
      <c r="I50" s="540"/>
      <c r="K50" s="524"/>
    </row>
    <row r="51" spans="1:11">
      <c r="A51" s="341"/>
      <c r="B51" s="342" t="s">
        <v>786</v>
      </c>
      <c r="C51" s="343"/>
      <c r="D51" s="354"/>
      <c r="E51" s="549">
        <v>0</v>
      </c>
      <c r="F51" s="538">
        <f t="shared" si="0"/>
        <v>0</v>
      </c>
      <c r="G51" s="549">
        <v>0</v>
      </c>
      <c r="H51" s="539">
        <f t="shared" si="1"/>
        <v>0</v>
      </c>
      <c r="I51" s="536"/>
      <c r="J51" s="317"/>
    </row>
    <row r="52" spans="1:11">
      <c r="A52" s="341">
        <v>21</v>
      </c>
      <c r="B52" s="362" t="s">
        <v>863</v>
      </c>
      <c r="C52" s="556">
        <v>1</v>
      </c>
      <c r="D52" s="354" t="s">
        <v>19</v>
      </c>
      <c r="E52" s="557">
        <v>0</v>
      </c>
      <c r="F52" s="538">
        <f t="shared" si="0"/>
        <v>0</v>
      </c>
      <c r="G52" s="558">
        <v>0</v>
      </c>
      <c r="H52" s="539">
        <f t="shared" si="1"/>
        <v>0</v>
      </c>
      <c r="I52" s="559"/>
      <c r="J52" s="317"/>
    </row>
    <row r="53" spans="1:11">
      <c r="A53" s="341">
        <v>22</v>
      </c>
      <c r="B53" s="362" t="s">
        <v>802</v>
      </c>
      <c r="C53" s="556">
        <v>1</v>
      </c>
      <c r="D53" s="354" t="s">
        <v>19</v>
      </c>
      <c r="E53" s="557">
        <v>0</v>
      </c>
      <c r="F53" s="538">
        <f t="shared" si="0"/>
        <v>0</v>
      </c>
      <c r="G53" s="558">
        <v>0</v>
      </c>
      <c r="H53" s="539">
        <f t="shared" si="1"/>
        <v>0</v>
      </c>
      <c r="I53" s="559"/>
      <c r="J53" s="317"/>
    </row>
    <row r="54" spans="1:11" s="387" customFormat="1">
      <c r="A54" s="341">
        <v>23</v>
      </c>
      <c r="B54" s="823" t="s">
        <v>788</v>
      </c>
      <c r="C54" s="831">
        <v>1</v>
      </c>
      <c r="D54" s="823" t="s">
        <v>19</v>
      </c>
      <c r="E54" s="832">
        <v>0</v>
      </c>
      <c r="F54" s="538">
        <f t="shared" si="0"/>
        <v>0</v>
      </c>
      <c r="G54" s="558">
        <v>0</v>
      </c>
      <c r="H54" s="539">
        <f t="shared" si="1"/>
        <v>0</v>
      </c>
      <c r="I54" s="559"/>
    </row>
    <row r="55" spans="1:11" s="590" customFormat="1">
      <c r="A55" s="341">
        <v>24</v>
      </c>
      <c r="B55" s="600" t="s">
        <v>864</v>
      </c>
      <c r="C55" s="348">
        <v>1</v>
      </c>
      <c r="D55" s="600" t="s">
        <v>19</v>
      </c>
      <c r="E55" s="601">
        <v>0</v>
      </c>
      <c r="F55" s="538">
        <f t="shared" si="0"/>
        <v>0</v>
      </c>
      <c r="G55" s="602">
        <v>0</v>
      </c>
      <c r="H55" s="539">
        <f t="shared" si="1"/>
        <v>0</v>
      </c>
      <c r="I55" s="559"/>
    </row>
    <row r="56" spans="1:11">
      <c r="A56" s="380"/>
      <c r="B56" s="561" t="s">
        <v>775</v>
      </c>
      <c r="C56" s="382"/>
      <c r="D56" s="383"/>
      <c r="E56" s="384"/>
      <c r="F56" s="385"/>
      <c r="G56" s="384"/>
      <c r="H56" s="386"/>
    </row>
    <row r="57" spans="1:11" ht="13.5" thickBot="1">
      <c r="A57" s="562"/>
      <c r="B57" s="413"/>
      <c r="C57" s="563"/>
      <c r="D57" s="564"/>
      <c r="E57" s="565"/>
      <c r="F57" s="566"/>
      <c r="G57" s="565"/>
      <c r="H57" s="567"/>
    </row>
    <row r="58" spans="1:11">
      <c r="A58" s="395"/>
      <c r="B58" s="396" t="s">
        <v>716</v>
      </c>
      <c r="C58" s="397"/>
      <c r="D58" s="398"/>
      <c r="E58" s="399"/>
      <c r="F58" s="400">
        <f>SUM(F9:F55)</f>
        <v>0</v>
      </c>
      <c r="G58" s="401"/>
      <c r="H58" s="402"/>
      <c r="I58" s="415"/>
    </row>
    <row r="59" spans="1:11">
      <c r="A59" s="403"/>
      <c r="B59" s="404" t="s">
        <v>717</v>
      </c>
      <c r="C59" s="405"/>
      <c r="D59" s="406"/>
      <c r="E59" s="407"/>
      <c r="F59" s="408"/>
      <c r="G59" s="409"/>
      <c r="H59" s="410">
        <f>SUM(H8:H55)</f>
        <v>0</v>
      </c>
      <c r="I59" s="568"/>
    </row>
    <row r="60" spans="1:11" ht="13.5" thickBot="1">
      <c r="A60" s="411"/>
      <c r="B60" s="412"/>
      <c r="C60" s="413"/>
      <c r="D60" s="412"/>
      <c r="E60" s="414"/>
      <c r="F60" s="415"/>
      <c r="G60" s="416"/>
      <c r="H60" s="417"/>
      <c r="I60" s="568"/>
    </row>
    <row r="61" spans="1:11" ht="13.5" thickBot="1">
      <c r="A61" s="569"/>
      <c r="B61" s="570" t="s">
        <v>776</v>
      </c>
      <c r="C61" s="571"/>
      <c r="D61" s="572"/>
      <c r="E61" s="573"/>
      <c r="F61" s="574"/>
      <c r="G61" s="573"/>
      <c r="H61" s="575">
        <f>SUM(H59,F58)</f>
        <v>0</v>
      </c>
      <c r="I61" s="576"/>
    </row>
  </sheetData>
  <sheetProtection password="C73F" sheet="1"/>
  <mergeCells count="2">
    <mergeCell ref="A1:H1"/>
    <mergeCell ref="A2:H2"/>
  </mergeCells>
  <conditionalFormatting sqref="E9:I61">
    <cfRule type="cellIs" dxfId="11" priority="1" stopIfTrue="1" operator="equal">
      <formula>0</formula>
    </cfRule>
  </conditionalFormatting>
  <conditionalFormatting sqref="G54">
    <cfRule type="cellIs" dxfId="10" priority="2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&amp;CPoplachový, zabezpečovací a tísňový systém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7CB66-65D0-4F93-9851-09BAF03308E5}">
  <sheetPr>
    <tabColor theme="9" tint="0.79998168889431442"/>
    <pageSetUpPr fitToPage="1"/>
  </sheetPr>
  <dimension ref="A1:K56"/>
  <sheetViews>
    <sheetView zoomScaleNormal="100" zoomScaleSheetLayoutView="90" workbookViewId="0">
      <selection sqref="A1:H1"/>
    </sheetView>
  </sheetViews>
  <sheetFormatPr defaultRowHeight="12.75"/>
  <cols>
    <col min="1" max="1" width="5.7109375" style="317" customWidth="1"/>
    <col min="2" max="2" width="60.7109375" style="317" customWidth="1"/>
    <col min="3" max="3" width="7.7109375" style="316" customWidth="1"/>
    <col min="4" max="4" width="8.7109375" style="316" customWidth="1"/>
    <col min="5" max="5" width="13.7109375" style="425" customWidth="1"/>
    <col min="6" max="6" width="15.7109375" style="426" customWidth="1"/>
    <col min="7" max="7" width="13.7109375" style="425" customWidth="1"/>
    <col min="8" max="8" width="15.7109375" style="426" customWidth="1"/>
    <col min="9" max="9" width="2.7109375" style="426" customWidth="1"/>
    <col min="10" max="10" width="104.5703125" style="316" customWidth="1"/>
    <col min="11" max="16384" width="9.140625" style="316"/>
  </cols>
  <sheetData>
    <row r="1" spans="1:9" s="303" customFormat="1" ht="21" thickBot="1">
      <c r="A1" s="1175" t="s">
        <v>728</v>
      </c>
      <c r="B1" s="1176"/>
      <c r="C1" s="1176"/>
      <c r="D1" s="1176"/>
      <c r="E1" s="1176"/>
      <c r="F1" s="1176"/>
      <c r="G1" s="1176"/>
      <c r="H1" s="1177"/>
      <c r="I1" s="527"/>
    </row>
    <row r="2" spans="1:9" s="303" customFormat="1" ht="39.950000000000003" customHeight="1" thickBot="1">
      <c r="A2" s="1175" t="s">
        <v>712</v>
      </c>
      <c r="B2" s="1176"/>
      <c r="C2" s="1176"/>
      <c r="D2" s="1176"/>
      <c r="E2" s="1176"/>
      <c r="F2" s="1176"/>
      <c r="G2" s="1176"/>
      <c r="H2" s="1177"/>
      <c r="I2" s="527"/>
    </row>
    <row r="3" spans="1:9" s="303" customFormat="1" ht="21" thickBot="1">
      <c r="A3" s="304"/>
      <c r="B3" s="305"/>
      <c r="C3" s="306"/>
      <c r="D3" s="306"/>
      <c r="E3" s="307"/>
      <c r="F3" s="308"/>
      <c r="G3" s="307"/>
      <c r="H3" s="309"/>
      <c r="I3" s="528"/>
    </row>
    <row r="4" spans="1:9" s="317" customFormat="1" ht="25.5">
      <c r="A4" s="310" t="s">
        <v>729</v>
      </c>
      <c r="B4" s="311" t="s">
        <v>163</v>
      </c>
      <c r="C4" s="312" t="s">
        <v>730</v>
      </c>
      <c r="D4" s="312" t="s">
        <v>731</v>
      </c>
      <c r="E4" s="313" t="s">
        <v>732</v>
      </c>
      <c r="F4" s="314" t="s">
        <v>716</v>
      </c>
      <c r="G4" s="313" t="s">
        <v>733</v>
      </c>
      <c r="H4" s="315" t="s">
        <v>734</v>
      </c>
      <c r="I4" s="529"/>
    </row>
    <row r="5" spans="1:9" s="317" customFormat="1" ht="13.5" thickBot="1">
      <c r="A5" s="318"/>
      <c r="B5" s="319"/>
      <c r="C5" s="320"/>
      <c r="D5" s="320"/>
      <c r="E5" s="321" t="s">
        <v>210</v>
      </c>
      <c r="F5" s="322" t="s">
        <v>210</v>
      </c>
      <c r="G5" s="321" t="s">
        <v>210</v>
      </c>
      <c r="H5" s="323" t="s">
        <v>210</v>
      </c>
      <c r="I5" s="529"/>
    </row>
    <row r="6" spans="1:9" s="317" customFormat="1">
      <c r="A6" s="324"/>
      <c r="B6" s="325"/>
      <c r="C6" s="326"/>
      <c r="D6" s="326"/>
      <c r="E6" s="327"/>
      <c r="F6" s="328"/>
      <c r="G6" s="327"/>
      <c r="H6" s="329"/>
      <c r="I6" s="529"/>
    </row>
    <row r="7" spans="1:9" s="317" customFormat="1">
      <c r="A7" s="330"/>
      <c r="B7" s="331" t="s">
        <v>721</v>
      </c>
      <c r="C7" s="332"/>
      <c r="D7" s="332"/>
      <c r="E7" s="333"/>
      <c r="F7" s="334"/>
      <c r="G7" s="333"/>
      <c r="H7" s="335"/>
      <c r="I7" s="530"/>
    </row>
    <row r="8" spans="1:9" s="317" customFormat="1">
      <c r="A8" s="336"/>
      <c r="B8" s="531"/>
      <c r="C8" s="532"/>
      <c r="D8" s="532"/>
      <c r="E8" s="533"/>
      <c r="F8" s="534"/>
      <c r="G8" s="533"/>
      <c r="H8" s="535"/>
      <c r="I8" s="530"/>
    </row>
    <row r="9" spans="1:9">
      <c r="A9" s="341"/>
      <c r="B9" s="342" t="s">
        <v>777</v>
      </c>
      <c r="C9" s="343"/>
      <c r="D9" s="344"/>
      <c r="E9" s="345"/>
      <c r="F9" s="346"/>
      <c r="G9" s="345"/>
      <c r="H9" s="347"/>
      <c r="I9" s="536"/>
    </row>
    <row r="10" spans="1:9" s="317" customFormat="1" ht="45">
      <c r="A10" s="341">
        <v>1</v>
      </c>
      <c r="B10" s="833" t="s">
        <v>823</v>
      </c>
      <c r="C10" s="374">
        <v>1</v>
      </c>
      <c r="D10" s="344" t="s">
        <v>19</v>
      </c>
      <c r="E10" s="549">
        <v>0</v>
      </c>
      <c r="F10" s="577">
        <f>E10*C10</f>
        <v>0</v>
      </c>
      <c r="G10" s="376">
        <v>0</v>
      </c>
      <c r="H10" s="347">
        <f>G10*C10</f>
        <v>0</v>
      </c>
      <c r="I10" s="536"/>
    </row>
    <row r="11" spans="1:9" s="524" customFormat="1">
      <c r="A11" s="351"/>
      <c r="B11" s="834" t="s">
        <v>779</v>
      </c>
      <c r="C11" s="377"/>
      <c r="D11" s="543"/>
      <c r="E11" s="379"/>
      <c r="F11" s="577">
        <f t="shared" ref="F11:F50" si="0">E11*C11</f>
        <v>0</v>
      </c>
      <c r="G11" s="379"/>
      <c r="H11" s="347">
        <f t="shared" ref="H11:H50" si="1">G11*C11</f>
        <v>0</v>
      </c>
      <c r="I11" s="415"/>
    </row>
    <row r="12" spans="1:9" s="317" customFormat="1" ht="63.75">
      <c r="A12" s="341">
        <v>2</v>
      </c>
      <c r="B12" s="833" t="s">
        <v>824</v>
      </c>
      <c r="C12" s="374">
        <v>4</v>
      </c>
      <c r="D12" s="344" t="s">
        <v>19</v>
      </c>
      <c r="E12" s="376">
        <v>0</v>
      </c>
      <c r="F12" s="577">
        <f>E12*C12</f>
        <v>0</v>
      </c>
      <c r="G12" s="376">
        <v>0</v>
      </c>
      <c r="H12" s="347">
        <f>G12*C12</f>
        <v>0</v>
      </c>
      <c r="I12" s="536"/>
    </row>
    <row r="13" spans="1:9" s="524" customFormat="1">
      <c r="A13" s="351"/>
      <c r="B13" s="834" t="s">
        <v>784</v>
      </c>
      <c r="C13" s="377"/>
      <c r="D13" s="543"/>
      <c r="E13" s="379"/>
      <c r="F13" s="577">
        <f>E13*C13</f>
        <v>0</v>
      </c>
      <c r="G13" s="379"/>
      <c r="H13" s="347">
        <f>G13*C13</f>
        <v>0</v>
      </c>
      <c r="I13" s="415"/>
    </row>
    <row r="14" spans="1:9" s="317" customFormat="1" ht="114.75">
      <c r="A14" s="341">
        <v>3</v>
      </c>
      <c r="B14" s="833" t="s">
        <v>825</v>
      </c>
      <c r="C14" s="374">
        <v>3</v>
      </c>
      <c r="D14" s="344" t="s">
        <v>19</v>
      </c>
      <c r="E14" s="376">
        <v>0</v>
      </c>
      <c r="F14" s="577">
        <f t="shared" si="0"/>
        <v>0</v>
      </c>
      <c r="G14" s="376">
        <v>0</v>
      </c>
      <c r="H14" s="347">
        <f t="shared" si="1"/>
        <v>0</v>
      </c>
      <c r="I14" s="536"/>
    </row>
    <row r="15" spans="1:9" s="524" customFormat="1">
      <c r="A15" s="351"/>
      <c r="B15" s="834" t="s">
        <v>805</v>
      </c>
      <c r="C15" s="377"/>
      <c r="D15" s="543"/>
      <c r="E15" s="379"/>
      <c r="F15" s="577">
        <f t="shared" si="0"/>
        <v>0</v>
      </c>
      <c r="G15" s="379"/>
      <c r="H15" s="347">
        <f t="shared" si="1"/>
        <v>0</v>
      </c>
      <c r="I15" s="415"/>
    </row>
    <row r="16" spans="1:9" s="317" customFormat="1" ht="51">
      <c r="A16" s="341">
        <v>4</v>
      </c>
      <c r="B16" s="833" t="s">
        <v>826</v>
      </c>
      <c r="C16" s="374">
        <v>1</v>
      </c>
      <c r="D16" s="344" t="s">
        <v>19</v>
      </c>
      <c r="E16" s="376">
        <v>0</v>
      </c>
      <c r="F16" s="577">
        <f t="shared" si="0"/>
        <v>0</v>
      </c>
      <c r="G16" s="376">
        <v>0</v>
      </c>
      <c r="H16" s="347">
        <f t="shared" si="1"/>
        <v>0</v>
      </c>
      <c r="I16" s="536"/>
    </row>
    <row r="17" spans="1:9" s="524" customFormat="1">
      <c r="A17" s="351"/>
      <c r="B17" s="834" t="s">
        <v>779</v>
      </c>
      <c r="C17" s="377"/>
      <c r="D17" s="543"/>
      <c r="E17" s="379"/>
      <c r="F17" s="577">
        <f t="shared" si="0"/>
        <v>0</v>
      </c>
      <c r="G17" s="379"/>
      <c r="H17" s="347">
        <f t="shared" si="1"/>
        <v>0</v>
      </c>
      <c r="I17" s="415"/>
    </row>
    <row r="18" spans="1:9" s="317" customFormat="1" ht="25.5">
      <c r="A18" s="341">
        <v>5</v>
      </c>
      <c r="B18" s="833" t="s">
        <v>827</v>
      </c>
      <c r="C18" s="374">
        <v>4</v>
      </c>
      <c r="D18" s="344" t="s">
        <v>773</v>
      </c>
      <c r="E18" s="549">
        <v>0</v>
      </c>
      <c r="F18" s="577">
        <f t="shared" si="0"/>
        <v>0</v>
      </c>
      <c r="G18" s="376">
        <v>0</v>
      </c>
      <c r="H18" s="347">
        <f t="shared" si="1"/>
        <v>0</v>
      </c>
      <c r="I18" s="536"/>
    </row>
    <row r="19" spans="1:9" s="524" customFormat="1">
      <c r="A19" s="351"/>
      <c r="B19" s="834" t="s">
        <v>784</v>
      </c>
      <c r="C19" s="377"/>
      <c r="D19" s="543"/>
      <c r="E19" s="379"/>
      <c r="F19" s="577">
        <f t="shared" si="0"/>
        <v>0</v>
      </c>
      <c r="G19" s="379"/>
      <c r="H19" s="347">
        <f t="shared" si="1"/>
        <v>0</v>
      </c>
      <c r="I19" s="415"/>
    </row>
    <row r="20" spans="1:9" s="582" customFormat="1" ht="15" customHeight="1">
      <c r="A20" s="341">
        <v>6</v>
      </c>
      <c r="B20" s="578" t="s">
        <v>828</v>
      </c>
      <c r="C20" s="374">
        <v>1</v>
      </c>
      <c r="D20" s="579" t="s">
        <v>19</v>
      </c>
      <c r="E20" s="580">
        <v>0</v>
      </c>
      <c r="F20" s="577">
        <f t="shared" si="0"/>
        <v>0</v>
      </c>
      <c r="G20" s="376">
        <v>0</v>
      </c>
      <c r="H20" s="347">
        <f t="shared" si="1"/>
        <v>0</v>
      </c>
      <c r="I20" s="581"/>
    </row>
    <row r="21" spans="1:9" s="582" customFormat="1" ht="26.25" customHeight="1">
      <c r="A21" s="351"/>
      <c r="B21" s="583" t="s">
        <v>829</v>
      </c>
      <c r="C21" s="377"/>
      <c r="D21" s="584"/>
      <c r="E21" s="585"/>
      <c r="F21" s="577">
        <f t="shared" si="0"/>
        <v>0</v>
      </c>
      <c r="G21" s="379"/>
      <c r="H21" s="347">
        <f t="shared" si="1"/>
        <v>0</v>
      </c>
      <c r="I21" s="586"/>
    </row>
    <row r="22" spans="1:9" s="317" customFormat="1" ht="25.5">
      <c r="A22" s="341">
        <v>7</v>
      </c>
      <c r="B22" s="833" t="s">
        <v>830</v>
      </c>
      <c r="C22" s="374">
        <v>2</v>
      </c>
      <c r="D22" s="344" t="s">
        <v>19</v>
      </c>
      <c r="E22" s="376">
        <v>0</v>
      </c>
      <c r="F22" s="577">
        <f t="shared" si="0"/>
        <v>0</v>
      </c>
      <c r="G22" s="376">
        <v>0</v>
      </c>
      <c r="H22" s="347">
        <f t="shared" si="1"/>
        <v>0</v>
      </c>
      <c r="I22" s="536"/>
    </row>
    <row r="23" spans="1:9" s="524" customFormat="1">
      <c r="A23" s="351"/>
      <c r="B23" s="834" t="s">
        <v>831</v>
      </c>
      <c r="C23" s="377"/>
      <c r="D23" s="543"/>
      <c r="E23" s="379"/>
      <c r="F23" s="577">
        <f t="shared" si="0"/>
        <v>0</v>
      </c>
      <c r="G23" s="379"/>
      <c r="H23" s="347">
        <f t="shared" si="1"/>
        <v>0</v>
      </c>
      <c r="I23" s="415"/>
    </row>
    <row r="24" spans="1:9" s="582" customFormat="1" ht="30" customHeight="1">
      <c r="A24" s="341">
        <v>8</v>
      </c>
      <c r="B24" s="578" t="s">
        <v>832</v>
      </c>
      <c r="C24" s="374">
        <v>2</v>
      </c>
      <c r="D24" s="579" t="s">
        <v>19</v>
      </c>
      <c r="E24" s="580">
        <v>0</v>
      </c>
      <c r="F24" s="577">
        <f t="shared" si="0"/>
        <v>0</v>
      </c>
      <c r="G24" s="376">
        <v>0</v>
      </c>
      <c r="H24" s="347">
        <f t="shared" si="1"/>
        <v>0</v>
      </c>
      <c r="I24" s="581"/>
    </row>
    <row r="25" spans="1:9" s="582" customFormat="1" ht="15" customHeight="1">
      <c r="A25" s="351"/>
      <c r="B25" s="583" t="s">
        <v>833</v>
      </c>
      <c r="C25" s="377"/>
      <c r="D25" s="584"/>
      <c r="E25" s="585"/>
      <c r="F25" s="577">
        <f t="shared" si="0"/>
        <v>0</v>
      </c>
      <c r="G25" s="379"/>
      <c r="H25" s="347">
        <f t="shared" si="1"/>
        <v>0</v>
      </c>
      <c r="I25" s="586"/>
    </row>
    <row r="26" spans="1:9" s="582" customFormat="1" ht="45" customHeight="1">
      <c r="A26" s="341">
        <v>9</v>
      </c>
      <c r="B26" s="578" t="s">
        <v>834</v>
      </c>
      <c r="C26" s="374">
        <v>4</v>
      </c>
      <c r="D26" s="579" t="s">
        <v>19</v>
      </c>
      <c r="E26" s="588">
        <v>0</v>
      </c>
      <c r="F26" s="577">
        <f t="shared" si="0"/>
        <v>0</v>
      </c>
      <c r="G26" s="376">
        <v>0</v>
      </c>
      <c r="H26" s="347">
        <f t="shared" si="1"/>
        <v>0</v>
      </c>
      <c r="I26" s="581"/>
    </row>
    <row r="27" spans="1:9" s="582" customFormat="1" ht="15" customHeight="1">
      <c r="A27" s="351"/>
      <c r="B27" s="583" t="s">
        <v>784</v>
      </c>
      <c r="C27" s="377"/>
      <c r="D27" s="584"/>
      <c r="E27" s="585"/>
      <c r="F27" s="577">
        <f t="shared" si="0"/>
        <v>0</v>
      </c>
      <c r="G27" s="379"/>
      <c r="H27" s="347">
        <f t="shared" si="1"/>
        <v>0</v>
      </c>
      <c r="I27" s="586"/>
    </row>
    <row r="28" spans="1:9" s="582" customFormat="1" ht="15" customHeight="1">
      <c r="A28" s="341">
        <v>10</v>
      </c>
      <c r="B28" s="587" t="s">
        <v>835</v>
      </c>
      <c r="C28" s="374">
        <v>20</v>
      </c>
      <c r="D28" s="579" t="s">
        <v>19</v>
      </c>
      <c r="E28" s="580">
        <v>0</v>
      </c>
      <c r="F28" s="577">
        <f t="shared" si="0"/>
        <v>0</v>
      </c>
      <c r="G28" s="376">
        <v>0</v>
      </c>
      <c r="H28" s="347">
        <f t="shared" si="1"/>
        <v>0</v>
      </c>
      <c r="I28" s="581"/>
    </row>
    <row r="29" spans="1:9" s="582" customFormat="1" ht="30" customHeight="1">
      <c r="A29" s="351"/>
      <c r="B29" s="583" t="s">
        <v>836</v>
      </c>
      <c r="C29" s="377"/>
      <c r="D29" s="584"/>
      <c r="E29" s="585"/>
      <c r="F29" s="577">
        <f t="shared" si="0"/>
        <v>0</v>
      </c>
      <c r="G29" s="379"/>
      <c r="H29" s="347">
        <f t="shared" si="1"/>
        <v>0</v>
      </c>
      <c r="I29" s="586"/>
    </row>
    <row r="30" spans="1:9" s="582" customFormat="1" ht="30" customHeight="1">
      <c r="A30" s="341">
        <v>11</v>
      </c>
      <c r="B30" s="578" t="s">
        <v>793</v>
      </c>
      <c r="C30" s="374">
        <v>1</v>
      </c>
      <c r="D30" s="579" t="s">
        <v>770</v>
      </c>
      <c r="E30" s="580">
        <v>0</v>
      </c>
      <c r="F30" s="577">
        <f t="shared" si="0"/>
        <v>0</v>
      </c>
      <c r="G30" s="376">
        <v>0</v>
      </c>
      <c r="H30" s="347">
        <f t="shared" si="1"/>
        <v>0</v>
      </c>
      <c r="I30" s="581"/>
    </row>
    <row r="31" spans="1:9" s="582" customFormat="1" ht="15" customHeight="1">
      <c r="A31" s="351"/>
      <c r="B31" s="583" t="s">
        <v>779</v>
      </c>
      <c r="C31" s="377"/>
      <c r="D31" s="584"/>
      <c r="E31" s="585"/>
      <c r="F31" s="577">
        <f t="shared" si="0"/>
        <v>0</v>
      </c>
      <c r="G31" s="379"/>
      <c r="H31" s="347">
        <f t="shared" si="1"/>
        <v>0</v>
      </c>
      <c r="I31" s="586"/>
    </row>
    <row r="32" spans="1:9" s="582" customFormat="1" ht="30" customHeight="1">
      <c r="A32" s="341">
        <v>12</v>
      </c>
      <c r="B32" s="578" t="s">
        <v>794</v>
      </c>
      <c r="C32" s="374">
        <v>10</v>
      </c>
      <c r="D32" s="579" t="s">
        <v>773</v>
      </c>
      <c r="E32" s="588">
        <v>0</v>
      </c>
      <c r="F32" s="577">
        <f t="shared" si="0"/>
        <v>0</v>
      </c>
      <c r="G32" s="376">
        <v>0</v>
      </c>
      <c r="H32" s="347">
        <f t="shared" si="1"/>
        <v>0</v>
      </c>
      <c r="I32" s="581"/>
    </row>
    <row r="33" spans="1:11" s="582" customFormat="1" ht="15" customHeight="1">
      <c r="A33" s="351"/>
      <c r="B33" s="583" t="s">
        <v>771</v>
      </c>
      <c r="C33" s="377"/>
      <c r="D33" s="584"/>
      <c r="E33" s="585"/>
      <c r="F33" s="577">
        <f t="shared" si="0"/>
        <v>0</v>
      </c>
      <c r="G33" s="379"/>
      <c r="H33" s="347">
        <f t="shared" si="1"/>
        <v>0</v>
      </c>
      <c r="I33" s="586"/>
    </row>
    <row r="34" spans="1:11">
      <c r="A34" s="341"/>
      <c r="B34" s="342" t="s">
        <v>735</v>
      </c>
      <c r="C34" s="343"/>
      <c r="D34" s="344"/>
      <c r="E34" s="345"/>
      <c r="F34" s="577">
        <f t="shared" si="0"/>
        <v>0</v>
      </c>
      <c r="G34" s="345"/>
      <c r="H34" s="347">
        <f t="shared" si="1"/>
        <v>0</v>
      </c>
      <c r="I34" s="536"/>
      <c r="J34" s="317"/>
    </row>
    <row r="35" spans="1:11" s="590" customFormat="1">
      <c r="A35" s="589">
        <v>13</v>
      </c>
      <c r="B35" s="825" t="s">
        <v>816</v>
      </c>
      <c r="C35" s="348">
        <v>210</v>
      </c>
      <c r="D35" s="354" t="s">
        <v>16</v>
      </c>
      <c r="E35" s="826">
        <v>0</v>
      </c>
      <c r="F35" s="577">
        <f t="shared" si="0"/>
        <v>0</v>
      </c>
      <c r="G35" s="826">
        <v>0</v>
      </c>
      <c r="H35" s="347">
        <f t="shared" si="1"/>
        <v>0</v>
      </c>
      <c r="I35" s="472"/>
    </row>
    <row r="36" spans="1:11" s="594" customFormat="1">
      <c r="A36" s="591"/>
      <c r="B36" s="824" t="s">
        <v>837</v>
      </c>
      <c r="C36" s="352"/>
      <c r="D36" s="592"/>
      <c r="E36" s="827"/>
      <c r="F36" s="577">
        <f t="shared" si="0"/>
        <v>0</v>
      </c>
      <c r="G36" s="827"/>
      <c r="H36" s="347">
        <f t="shared" si="1"/>
        <v>0</v>
      </c>
      <c r="I36" s="593"/>
    </row>
    <row r="37" spans="1:11" s="590" customFormat="1">
      <c r="A37" s="589">
        <v>14</v>
      </c>
      <c r="B37" s="825" t="s">
        <v>818</v>
      </c>
      <c r="C37" s="348">
        <v>130</v>
      </c>
      <c r="D37" s="354" t="s">
        <v>16</v>
      </c>
      <c r="E37" s="826">
        <v>0</v>
      </c>
      <c r="F37" s="577">
        <f t="shared" si="0"/>
        <v>0</v>
      </c>
      <c r="G37" s="826">
        <v>0</v>
      </c>
      <c r="H37" s="347">
        <f t="shared" si="1"/>
        <v>0</v>
      </c>
      <c r="I37" s="472"/>
    </row>
    <row r="38" spans="1:11" s="594" customFormat="1">
      <c r="A38" s="591"/>
      <c r="B38" s="824" t="s">
        <v>838</v>
      </c>
      <c r="C38" s="352"/>
      <c r="D38" s="592"/>
      <c r="E38" s="827"/>
      <c r="F38" s="577">
        <f t="shared" si="0"/>
        <v>0</v>
      </c>
      <c r="G38" s="827"/>
      <c r="H38" s="347">
        <f t="shared" si="1"/>
        <v>0</v>
      </c>
      <c r="I38" s="593"/>
    </row>
    <row r="39" spans="1:11" s="350" customFormat="1">
      <c r="A39" s="589">
        <v>15</v>
      </c>
      <c r="B39" s="550" t="s">
        <v>820</v>
      </c>
      <c r="C39" s="348">
        <v>280</v>
      </c>
      <c r="D39" s="349" t="s">
        <v>16</v>
      </c>
      <c r="E39" s="551">
        <v>0</v>
      </c>
      <c r="F39" s="577">
        <f t="shared" si="0"/>
        <v>0</v>
      </c>
      <c r="G39" s="551">
        <v>0</v>
      </c>
      <c r="H39" s="347">
        <f t="shared" si="1"/>
        <v>0</v>
      </c>
      <c r="I39" s="540"/>
      <c r="K39" s="524"/>
    </row>
    <row r="40" spans="1:11" s="350" customFormat="1">
      <c r="A40" s="591"/>
      <c r="B40" s="824" t="s">
        <v>839</v>
      </c>
      <c r="C40" s="553"/>
      <c r="D40" s="353"/>
      <c r="E40" s="554"/>
      <c r="F40" s="577">
        <f t="shared" si="0"/>
        <v>0</v>
      </c>
      <c r="G40" s="554"/>
      <c r="H40" s="347">
        <f t="shared" si="1"/>
        <v>0</v>
      </c>
      <c r="I40" s="540"/>
      <c r="K40" s="524"/>
    </row>
    <row r="41" spans="1:11" s="590" customFormat="1">
      <c r="A41" s="589">
        <v>16</v>
      </c>
      <c r="B41" s="825" t="s">
        <v>822</v>
      </c>
      <c r="C41" s="348">
        <v>120</v>
      </c>
      <c r="D41" s="354" t="s">
        <v>16</v>
      </c>
      <c r="E41" s="826">
        <v>0</v>
      </c>
      <c r="F41" s="577">
        <f t="shared" si="0"/>
        <v>0</v>
      </c>
      <c r="G41" s="826">
        <v>0</v>
      </c>
      <c r="H41" s="347">
        <f t="shared" si="1"/>
        <v>0</v>
      </c>
      <c r="I41" s="472"/>
    </row>
    <row r="42" spans="1:11" s="594" customFormat="1">
      <c r="A42" s="591"/>
      <c r="B42" s="824" t="s">
        <v>840</v>
      </c>
      <c r="C42" s="352"/>
      <c r="D42" s="592"/>
      <c r="E42" s="827"/>
      <c r="F42" s="577">
        <f t="shared" si="0"/>
        <v>0</v>
      </c>
      <c r="G42" s="827"/>
      <c r="H42" s="347">
        <f t="shared" si="1"/>
        <v>0</v>
      </c>
      <c r="I42" s="593"/>
    </row>
    <row r="43" spans="1:11" ht="25.5">
      <c r="A43" s="589">
        <v>17</v>
      </c>
      <c r="B43" s="835" t="s">
        <v>793</v>
      </c>
      <c r="C43" s="348">
        <v>1</v>
      </c>
      <c r="D43" s="349" t="s">
        <v>770</v>
      </c>
      <c r="E43" s="826">
        <v>0</v>
      </c>
      <c r="F43" s="577">
        <f t="shared" si="0"/>
        <v>0</v>
      </c>
      <c r="G43" s="826">
        <v>0</v>
      </c>
      <c r="H43" s="347">
        <f t="shared" si="1"/>
        <v>0</v>
      </c>
      <c r="I43" s="536"/>
      <c r="J43" s="317"/>
    </row>
    <row r="44" spans="1:11" s="350" customFormat="1">
      <c r="A44" s="591"/>
      <c r="B44" s="836" t="s">
        <v>779</v>
      </c>
      <c r="C44" s="352"/>
      <c r="D44" s="353"/>
      <c r="E44" s="827"/>
      <c r="F44" s="577">
        <f t="shared" si="0"/>
        <v>0</v>
      </c>
      <c r="G44" s="827"/>
      <c r="H44" s="347">
        <f t="shared" si="1"/>
        <v>0</v>
      </c>
      <c r="I44" s="415"/>
      <c r="J44" s="524"/>
    </row>
    <row r="45" spans="1:11" ht="25.5">
      <c r="A45" s="589">
        <v>18</v>
      </c>
      <c r="B45" s="837" t="s">
        <v>772</v>
      </c>
      <c r="C45" s="348">
        <v>10</v>
      </c>
      <c r="D45" s="349" t="s">
        <v>773</v>
      </c>
      <c r="E45" s="830">
        <v>0</v>
      </c>
      <c r="F45" s="577">
        <f t="shared" si="0"/>
        <v>0</v>
      </c>
      <c r="G45" s="826">
        <v>0</v>
      </c>
      <c r="H45" s="347">
        <f t="shared" si="1"/>
        <v>0</v>
      </c>
      <c r="I45" s="536"/>
      <c r="J45" s="317"/>
    </row>
    <row r="46" spans="1:11" s="350" customFormat="1">
      <c r="A46" s="591"/>
      <c r="B46" s="838" t="s">
        <v>771</v>
      </c>
      <c r="C46" s="352"/>
      <c r="D46" s="353"/>
      <c r="E46" s="827"/>
      <c r="F46" s="577">
        <f t="shared" si="0"/>
        <v>0</v>
      </c>
      <c r="G46" s="827"/>
      <c r="H46" s="347">
        <f t="shared" si="1"/>
        <v>0</v>
      </c>
      <c r="I46" s="415"/>
      <c r="J46" s="524"/>
    </row>
    <row r="47" spans="1:11">
      <c r="A47" s="341"/>
      <c r="B47" s="342" t="s">
        <v>786</v>
      </c>
      <c r="C47" s="343"/>
      <c r="D47" s="354"/>
      <c r="E47" s="345"/>
      <c r="F47" s="577">
        <f t="shared" si="0"/>
        <v>0</v>
      </c>
      <c r="G47" s="345"/>
      <c r="H47" s="347">
        <f t="shared" si="1"/>
        <v>0</v>
      </c>
      <c r="I47" s="536"/>
      <c r="J47" s="317"/>
    </row>
    <row r="48" spans="1:11">
      <c r="A48" s="341">
        <v>19</v>
      </c>
      <c r="B48" s="362" t="s">
        <v>801</v>
      </c>
      <c r="C48" s="556">
        <v>1</v>
      </c>
      <c r="D48" s="354" t="s">
        <v>19</v>
      </c>
      <c r="E48" s="345">
        <v>0</v>
      </c>
      <c r="F48" s="577">
        <f t="shared" si="0"/>
        <v>0</v>
      </c>
      <c r="G48" s="558">
        <v>0</v>
      </c>
      <c r="H48" s="347">
        <f t="shared" si="1"/>
        <v>0</v>
      </c>
      <c r="I48" s="536"/>
      <c r="J48" s="317"/>
    </row>
    <row r="49" spans="1:10" ht="15">
      <c r="A49" s="341">
        <v>20</v>
      </c>
      <c r="B49" s="362" t="s">
        <v>802</v>
      </c>
      <c r="C49" s="556">
        <v>1</v>
      </c>
      <c r="D49" s="595" t="s">
        <v>19</v>
      </c>
      <c r="E49" s="345">
        <v>0</v>
      </c>
      <c r="F49" s="577">
        <f t="shared" si="0"/>
        <v>0</v>
      </c>
      <c r="G49" s="558">
        <v>0</v>
      </c>
      <c r="H49" s="347">
        <f t="shared" si="1"/>
        <v>0</v>
      </c>
      <c r="I49" s="536"/>
      <c r="J49" s="317"/>
    </row>
    <row r="50" spans="1:10">
      <c r="A50" s="341">
        <v>21</v>
      </c>
      <c r="B50" s="362" t="s">
        <v>788</v>
      </c>
      <c r="C50" s="556">
        <v>1</v>
      </c>
      <c r="D50" s="354" t="s">
        <v>19</v>
      </c>
      <c r="E50" s="345">
        <v>0</v>
      </c>
      <c r="F50" s="577">
        <f t="shared" si="0"/>
        <v>0</v>
      </c>
      <c r="G50" s="558">
        <v>0</v>
      </c>
      <c r="H50" s="347">
        <f t="shared" si="1"/>
        <v>0</v>
      </c>
      <c r="I50" s="536"/>
      <c r="J50" s="317"/>
    </row>
    <row r="51" spans="1:10" s="387" customFormat="1">
      <c r="A51" s="380"/>
      <c r="B51" s="561" t="s">
        <v>775</v>
      </c>
      <c r="C51" s="382"/>
      <c r="D51" s="383"/>
      <c r="E51" s="384"/>
      <c r="F51" s="385"/>
      <c r="G51" s="384"/>
      <c r="H51" s="386"/>
      <c r="I51" s="426"/>
    </row>
    <row r="52" spans="1:10" s="387" customFormat="1" ht="13.5" thickBot="1">
      <c r="A52" s="562"/>
      <c r="B52" s="413"/>
      <c r="C52" s="563"/>
      <c r="D52" s="564"/>
      <c r="E52" s="565"/>
      <c r="F52" s="566"/>
      <c r="G52" s="565"/>
      <c r="H52" s="567"/>
      <c r="I52" s="426"/>
    </row>
    <row r="53" spans="1:10">
      <c r="A53" s="395"/>
      <c r="B53" s="396" t="s">
        <v>716</v>
      </c>
      <c r="C53" s="397"/>
      <c r="D53" s="398"/>
      <c r="E53" s="399"/>
      <c r="F53" s="400">
        <f>SUM(F9:F50)</f>
        <v>0</v>
      </c>
      <c r="G53" s="401"/>
      <c r="H53" s="402"/>
      <c r="I53" s="415"/>
    </row>
    <row r="54" spans="1:10">
      <c r="A54" s="403"/>
      <c r="B54" s="404" t="s">
        <v>717</v>
      </c>
      <c r="C54" s="405"/>
      <c r="D54" s="406"/>
      <c r="E54" s="407"/>
      <c r="F54" s="408"/>
      <c r="G54" s="409"/>
      <c r="H54" s="410">
        <f>SUM(H8:H50)</f>
        <v>0</v>
      </c>
      <c r="I54" s="568"/>
    </row>
    <row r="55" spans="1:10" ht="13.5" thickBot="1">
      <c r="A55" s="411"/>
      <c r="B55" s="412"/>
      <c r="C55" s="413"/>
      <c r="D55" s="412"/>
      <c r="E55" s="414"/>
      <c r="F55" s="415"/>
      <c r="G55" s="416"/>
      <c r="H55" s="417"/>
      <c r="I55" s="568"/>
    </row>
    <row r="56" spans="1:10" ht="13.5" thickBot="1">
      <c r="A56" s="418"/>
      <c r="B56" s="419" t="s">
        <v>776</v>
      </c>
      <c r="C56" s="420"/>
      <c r="D56" s="421"/>
      <c r="E56" s="422"/>
      <c r="F56" s="423"/>
      <c r="G56" s="422"/>
      <c r="H56" s="424">
        <f>SUM(H54,F53)</f>
        <v>0</v>
      </c>
      <c r="I56" s="576"/>
    </row>
  </sheetData>
  <sheetProtection password="C73F" sheet="1"/>
  <mergeCells count="2">
    <mergeCell ref="A1:H1"/>
    <mergeCell ref="A2:H2"/>
  </mergeCells>
  <conditionalFormatting sqref="E9:I56">
    <cfRule type="cellIs" dxfId="9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&amp;CElektronická kontrola vstupu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361DE-BD79-4F73-A2D9-D16CCFA97B28}">
  <sheetPr>
    <tabColor theme="9" tint="0.79998168889431442"/>
    <pageSetUpPr fitToPage="1"/>
  </sheetPr>
  <dimension ref="A1:K56"/>
  <sheetViews>
    <sheetView zoomScaleNormal="100" zoomScaleSheetLayoutView="90" workbookViewId="0">
      <selection sqref="A1:H1"/>
    </sheetView>
  </sheetViews>
  <sheetFormatPr defaultRowHeight="12.75"/>
  <cols>
    <col min="1" max="1" width="5.7109375" style="317" customWidth="1"/>
    <col min="2" max="2" width="60.7109375" style="317" customWidth="1"/>
    <col min="3" max="3" width="7.7109375" style="316" customWidth="1"/>
    <col min="4" max="4" width="8.7109375" style="316" customWidth="1"/>
    <col min="5" max="5" width="13.7109375" style="425" customWidth="1"/>
    <col min="6" max="6" width="15.7109375" style="426" customWidth="1"/>
    <col min="7" max="7" width="13.7109375" style="425" customWidth="1"/>
    <col min="8" max="8" width="15.7109375" style="426" customWidth="1"/>
    <col min="9" max="9" width="2.7109375" style="426" customWidth="1"/>
    <col min="10" max="10" width="104.5703125" style="316" customWidth="1"/>
    <col min="11" max="16384" width="9.140625" style="316"/>
  </cols>
  <sheetData>
    <row r="1" spans="1:9" s="303" customFormat="1" ht="21" thickBot="1">
      <c r="A1" s="1175" t="s">
        <v>728</v>
      </c>
      <c r="B1" s="1176"/>
      <c r="C1" s="1176"/>
      <c r="D1" s="1176"/>
      <c r="E1" s="1176"/>
      <c r="F1" s="1176"/>
      <c r="G1" s="1176"/>
      <c r="H1" s="1177"/>
      <c r="I1" s="527"/>
    </row>
    <row r="2" spans="1:9" s="303" customFormat="1" ht="39.950000000000003" customHeight="1" thickBot="1">
      <c r="A2" s="1175" t="s">
        <v>712</v>
      </c>
      <c r="B2" s="1176"/>
      <c r="C2" s="1176"/>
      <c r="D2" s="1176"/>
      <c r="E2" s="1176"/>
      <c r="F2" s="1176"/>
      <c r="G2" s="1176"/>
      <c r="H2" s="1177"/>
      <c r="I2" s="527"/>
    </row>
    <row r="3" spans="1:9" s="303" customFormat="1" ht="21" thickBot="1">
      <c r="A3" s="304"/>
      <c r="B3" s="305"/>
      <c r="C3" s="306"/>
      <c r="D3" s="306"/>
      <c r="E3" s="307"/>
      <c r="F3" s="308"/>
      <c r="G3" s="307"/>
      <c r="H3" s="309"/>
      <c r="I3" s="528"/>
    </row>
    <row r="4" spans="1:9" s="317" customFormat="1" ht="25.5">
      <c r="A4" s="310" t="s">
        <v>729</v>
      </c>
      <c r="B4" s="311" t="s">
        <v>163</v>
      </c>
      <c r="C4" s="312" t="s">
        <v>730</v>
      </c>
      <c r="D4" s="312" t="s">
        <v>731</v>
      </c>
      <c r="E4" s="313" t="s">
        <v>732</v>
      </c>
      <c r="F4" s="314" t="s">
        <v>716</v>
      </c>
      <c r="G4" s="313" t="s">
        <v>733</v>
      </c>
      <c r="H4" s="315" t="s">
        <v>734</v>
      </c>
      <c r="I4" s="529"/>
    </row>
    <row r="5" spans="1:9" s="317" customFormat="1" ht="13.5" thickBot="1">
      <c r="A5" s="318"/>
      <c r="B5" s="319"/>
      <c r="C5" s="320"/>
      <c r="D5" s="320"/>
      <c r="E5" s="321" t="s">
        <v>210</v>
      </c>
      <c r="F5" s="322" t="s">
        <v>210</v>
      </c>
      <c r="G5" s="321" t="s">
        <v>210</v>
      </c>
      <c r="H5" s="323" t="s">
        <v>210</v>
      </c>
      <c r="I5" s="529"/>
    </row>
    <row r="6" spans="1:9" s="317" customFormat="1">
      <c r="A6" s="324"/>
      <c r="B6" s="325"/>
      <c r="C6" s="326"/>
      <c r="D6" s="326"/>
      <c r="E6" s="327"/>
      <c r="F6" s="328"/>
      <c r="G6" s="327"/>
      <c r="H6" s="329"/>
      <c r="I6" s="529"/>
    </row>
    <row r="7" spans="1:9" s="317" customFormat="1">
      <c r="A7" s="330"/>
      <c r="B7" s="331" t="s">
        <v>722</v>
      </c>
      <c r="C7" s="332"/>
      <c r="D7" s="332"/>
      <c r="E7" s="333"/>
      <c r="F7" s="334"/>
      <c r="G7" s="333"/>
      <c r="H7" s="335"/>
      <c r="I7" s="530"/>
    </row>
    <row r="8" spans="1:9" s="317" customFormat="1">
      <c r="A8" s="336"/>
      <c r="B8" s="531"/>
      <c r="C8" s="532"/>
      <c r="D8" s="532"/>
      <c r="E8" s="533"/>
      <c r="F8" s="534"/>
      <c r="G8" s="533"/>
      <c r="H8" s="535"/>
      <c r="I8" s="530"/>
    </row>
    <row r="9" spans="1:9">
      <c r="A9" s="341"/>
      <c r="B9" s="342" t="s">
        <v>777</v>
      </c>
      <c r="C9" s="343"/>
      <c r="D9" s="344"/>
      <c r="E9" s="345"/>
      <c r="F9" s="346"/>
      <c r="G9" s="345"/>
      <c r="H9" s="347"/>
      <c r="I9" s="536"/>
    </row>
    <row r="10" spans="1:9" s="317" customFormat="1" ht="45">
      <c r="A10" s="341">
        <v>1</v>
      </c>
      <c r="B10" s="833" t="s">
        <v>803</v>
      </c>
      <c r="C10" s="374">
        <v>1</v>
      </c>
      <c r="D10" s="344" t="s">
        <v>19</v>
      </c>
      <c r="E10" s="549">
        <v>0</v>
      </c>
      <c r="F10" s="577">
        <f>E10*C10</f>
        <v>0</v>
      </c>
      <c r="G10" s="376">
        <v>0</v>
      </c>
      <c r="H10" s="347">
        <f>G10*C10</f>
        <v>0</v>
      </c>
      <c r="I10" s="536"/>
    </row>
    <row r="11" spans="1:9" s="524" customFormat="1">
      <c r="A11" s="351"/>
      <c r="B11" s="834" t="s">
        <v>779</v>
      </c>
      <c r="C11" s="377"/>
      <c r="D11" s="543"/>
      <c r="E11" s="379"/>
      <c r="F11" s="577">
        <f t="shared" ref="F11:F50" si="0">E11*C11</f>
        <v>0</v>
      </c>
      <c r="G11" s="379"/>
      <c r="H11" s="347">
        <f t="shared" ref="H11:H50" si="1">G11*C11</f>
        <v>0</v>
      </c>
      <c r="I11" s="415"/>
    </row>
    <row r="12" spans="1:9" s="317" customFormat="1">
      <c r="A12" s="341">
        <v>1</v>
      </c>
      <c r="B12" s="833" t="s">
        <v>804</v>
      </c>
      <c r="C12" s="374">
        <v>3</v>
      </c>
      <c r="D12" s="344" t="s">
        <v>19</v>
      </c>
      <c r="E12" s="376">
        <v>0</v>
      </c>
      <c r="F12" s="577">
        <f>E12*C12</f>
        <v>0</v>
      </c>
      <c r="G12" s="376">
        <v>0</v>
      </c>
      <c r="H12" s="347">
        <f>G12*C12</f>
        <v>0</v>
      </c>
      <c r="I12" s="536"/>
    </row>
    <row r="13" spans="1:9" s="524" customFormat="1">
      <c r="A13" s="351"/>
      <c r="B13" s="834" t="s">
        <v>805</v>
      </c>
      <c r="C13" s="377"/>
      <c r="D13" s="543"/>
      <c r="E13" s="379"/>
      <c r="F13" s="577">
        <f>E13*C13</f>
        <v>0</v>
      </c>
      <c r="G13" s="379"/>
      <c r="H13" s="347">
        <f>G13*C13</f>
        <v>0</v>
      </c>
      <c r="I13" s="415"/>
    </row>
    <row r="14" spans="1:9" s="317" customFormat="1">
      <c r="A14" s="341">
        <v>2</v>
      </c>
      <c r="B14" s="833" t="s">
        <v>806</v>
      </c>
      <c r="C14" s="374">
        <v>3</v>
      </c>
      <c r="D14" s="344" t="s">
        <v>19</v>
      </c>
      <c r="E14" s="376">
        <v>0</v>
      </c>
      <c r="F14" s="577">
        <f t="shared" si="0"/>
        <v>0</v>
      </c>
      <c r="G14" s="376">
        <v>0</v>
      </c>
      <c r="H14" s="347">
        <f t="shared" si="1"/>
        <v>0</v>
      </c>
      <c r="I14" s="536"/>
    </row>
    <row r="15" spans="1:9" s="524" customFormat="1">
      <c r="A15" s="351"/>
      <c r="B15" s="834" t="s">
        <v>805</v>
      </c>
      <c r="C15" s="377"/>
      <c r="D15" s="543"/>
      <c r="E15" s="379"/>
      <c r="F15" s="577">
        <f t="shared" si="0"/>
        <v>0</v>
      </c>
      <c r="G15" s="379"/>
      <c r="H15" s="347">
        <f t="shared" si="1"/>
        <v>0</v>
      </c>
      <c r="I15" s="415"/>
    </row>
    <row r="16" spans="1:9" s="317" customFormat="1">
      <c r="A16" s="341">
        <v>3</v>
      </c>
      <c r="B16" s="833" t="s">
        <v>807</v>
      </c>
      <c r="C16" s="374">
        <v>2</v>
      </c>
      <c r="D16" s="344" t="s">
        <v>19</v>
      </c>
      <c r="E16" s="376">
        <v>0</v>
      </c>
      <c r="F16" s="577">
        <f t="shared" si="0"/>
        <v>0</v>
      </c>
      <c r="G16" s="376">
        <v>0</v>
      </c>
      <c r="H16" s="347">
        <f t="shared" si="1"/>
        <v>0</v>
      </c>
      <c r="I16" s="536"/>
    </row>
    <row r="17" spans="1:9" s="524" customFormat="1">
      <c r="A17" s="351"/>
      <c r="B17" s="834" t="s">
        <v>808</v>
      </c>
      <c r="C17" s="377"/>
      <c r="D17" s="543"/>
      <c r="E17" s="379"/>
      <c r="F17" s="577">
        <f t="shared" si="0"/>
        <v>0</v>
      </c>
      <c r="G17" s="379"/>
      <c r="H17" s="347">
        <f t="shared" si="1"/>
        <v>0</v>
      </c>
      <c r="I17" s="415"/>
    </row>
    <row r="18" spans="1:9" s="317" customFormat="1">
      <c r="A18" s="341">
        <v>4</v>
      </c>
      <c r="B18" s="833" t="s">
        <v>809</v>
      </c>
      <c r="C18" s="374">
        <v>1</v>
      </c>
      <c r="D18" s="344" t="s">
        <v>19</v>
      </c>
      <c r="E18" s="376">
        <v>0</v>
      </c>
      <c r="F18" s="577">
        <f t="shared" si="0"/>
        <v>0</v>
      </c>
      <c r="G18" s="376">
        <v>0</v>
      </c>
      <c r="H18" s="347">
        <f t="shared" si="1"/>
        <v>0</v>
      </c>
      <c r="I18" s="536"/>
    </row>
    <row r="19" spans="1:9" s="524" customFormat="1">
      <c r="A19" s="351"/>
      <c r="B19" s="834" t="s">
        <v>810</v>
      </c>
      <c r="C19" s="377"/>
      <c r="D19" s="543"/>
      <c r="E19" s="379"/>
      <c r="F19" s="577">
        <f t="shared" si="0"/>
        <v>0</v>
      </c>
      <c r="G19" s="379"/>
      <c r="H19" s="347">
        <f t="shared" si="1"/>
        <v>0</v>
      </c>
      <c r="I19" s="415"/>
    </row>
    <row r="20" spans="1:9" s="582" customFormat="1" ht="15" customHeight="1">
      <c r="A20" s="341">
        <v>5</v>
      </c>
      <c r="B20" s="578" t="s">
        <v>811</v>
      </c>
      <c r="C20" s="374">
        <v>3</v>
      </c>
      <c r="D20" s="579" t="s">
        <v>19</v>
      </c>
      <c r="E20" s="580">
        <v>0</v>
      </c>
      <c r="F20" s="577">
        <f t="shared" si="0"/>
        <v>0</v>
      </c>
      <c r="G20" s="376">
        <v>0</v>
      </c>
      <c r="H20" s="347">
        <f t="shared" si="1"/>
        <v>0</v>
      </c>
      <c r="I20" s="581"/>
    </row>
    <row r="21" spans="1:9" s="582" customFormat="1" ht="15" customHeight="1">
      <c r="A21" s="351"/>
      <c r="B21" s="583" t="s">
        <v>805</v>
      </c>
      <c r="C21" s="377"/>
      <c r="D21" s="584"/>
      <c r="E21" s="585"/>
      <c r="F21" s="577">
        <f t="shared" si="0"/>
        <v>0</v>
      </c>
      <c r="G21" s="379"/>
      <c r="H21" s="347">
        <f t="shared" si="1"/>
        <v>0</v>
      </c>
      <c r="I21" s="586"/>
    </row>
    <row r="22" spans="1:9" s="582" customFormat="1" ht="75" customHeight="1">
      <c r="A22" s="341">
        <v>6</v>
      </c>
      <c r="B22" s="587" t="s">
        <v>812</v>
      </c>
      <c r="C22" s="374">
        <v>1</v>
      </c>
      <c r="D22" s="579" t="s">
        <v>19</v>
      </c>
      <c r="E22" s="580">
        <v>0</v>
      </c>
      <c r="F22" s="577">
        <f t="shared" si="0"/>
        <v>0</v>
      </c>
      <c r="G22" s="376">
        <v>0</v>
      </c>
      <c r="H22" s="347">
        <f t="shared" si="1"/>
        <v>0</v>
      </c>
      <c r="I22" s="581"/>
    </row>
    <row r="23" spans="1:9" s="582" customFormat="1" ht="15" customHeight="1">
      <c r="A23" s="351"/>
      <c r="B23" s="583" t="s">
        <v>779</v>
      </c>
      <c r="C23" s="377"/>
      <c r="D23" s="584"/>
      <c r="E23" s="585"/>
      <c r="F23" s="577">
        <f t="shared" si="0"/>
        <v>0</v>
      </c>
      <c r="G23" s="379"/>
      <c r="H23" s="347">
        <f t="shared" si="1"/>
        <v>0</v>
      </c>
      <c r="I23" s="586"/>
    </row>
    <row r="24" spans="1:9" s="317" customFormat="1" ht="75">
      <c r="A24" s="341">
        <v>7</v>
      </c>
      <c r="B24" s="833" t="s">
        <v>813</v>
      </c>
      <c r="C24" s="374">
        <v>4</v>
      </c>
      <c r="D24" s="344" t="s">
        <v>19</v>
      </c>
      <c r="E24" s="376">
        <v>0</v>
      </c>
      <c r="F24" s="577">
        <f t="shared" si="0"/>
        <v>0</v>
      </c>
      <c r="G24" s="376">
        <v>0</v>
      </c>
      <c r="H24" s="347">
        <f t="shared" si="1"/>
        <v>0</v>
      </c>
      <c r="I24" s="536"/>
    </row>
    <row r="25" spans="1:9" s="524" customFormat="1">
      <c r="A25" s="351"/>
      <c r="B25" s="834" t="s">
        <v>784</v>
      </c>
      <c r="C25" s="377"/>
      <c r="D25" s="543"/>
      <c r="E25" s="379"/>
      <c r="F25" s="577">
        <f t="shared" si="0"/>
        <v>0</v>
      </c>
      <c r="G25" s="379"/>
      <c r="H25" s="347">
        <f t="shared" si="1"/>
        <v>0</v>
      </c>
      <c r="I25" s="415"/>
    </row>
    <row r="26" spans="1:9" s="582" customFormat="1" ht="15" customHeight="1">
      <c r="A26" s="341">
        <v>8</v>
      </c>
      <c r="B26" s="578" t="s">
        <v>814</v>
      </c>
      <c r="C26" s="374">
        <v>4</v>
      </c>
      <c r="D26" s="579" t="s">
        <v>19</v>
      </c>
      <c r="E26" s="580">
        <v>0</v>
      </c>
      <c r="F26" s="577">
        <f t="shared" si="0"/>
        <v>0</v>
      </c>
      <c r="G26" s="376">
        <v>0</v>
      </c>
      <c r="H26" s="347">
        <f t="shared" si="1"/>
        <v>0</v>
      </c>
      <c r="I26" s="581"/>
    </row>
    <row r="27" spans="1:9" s="582" customFormat="1" ht="15" customHeight="1">
      <c r="A27" s="351"/>
      <c r="B27" s="583" t="s">
        <v>784</v>
      </c>
      <c r="C27" s="377"/>
      <c r="D27" s="584"/>
      <c r="E27" s="585"/>
      <c r="F27" s="577">
        <f t="shared" si="0"/>
        <v>0</v>
      </c>
      <c r="G27" s="379"/>
      <c r="H27" s="347">
        <f t="shared" si="1"/>
        <v>0</v>
      </c>
      <c r="I27" s="586"/>
    </row>
    <row r="28" spans="1:9" s="582" customFormat="1" ht="15" customHeight="1">
      <c r="A28" s="341">
        <v>9</v>
      </c>
      <c r="B28" s="578" t="s">
        <v>815</v>
      </c>
      <c r="C28" s="374">
        <v>1</v>
      </c>
      <c r="D28" s="579" t="s">
        <v>19</v>
      </c>
      <c r="E28" s="580">
        <v>0</v>
      </c>
      <c r="F28" s="577">
        <f t="shared" si="0"/>
        <v>0</v>
      </c>
      <c r="G28" s="376">
        <v>0</v>
      </c>
      <c r="H28" s="347">
        <f t="shared" si="1"/>
        <v>0</v>
      </c>
      <c r="I28" s="581"/>
    </row>
    <row r="29" spans="1:9" s="582" customFormat="1" ht="15" customHeight="1">
      <c r="A29" s="351"/>
      <c r="B29" s="583" t="s">
        <v>779</v>
      </c>
      <c r="C29" s="377"/>
      <c r="D29" s="584"/>
      <c r="E29" s="585"/>
      <c r="F29" s="577">
        <f t="shared" si="0"/>
        <v>0</v>
      </c>
      <c r="G29" s="379"/>
      <c r="H29" s="347">
        <f t="shared" si="1"/>
        <v>0</v>
      </c>
      <c r="I29" s="586"/>
    </row>
    <row r="30" spans="1:9" s="582" customFormat="1" ht="30" customHeight="1">
      <c r="A30" s="341">
        <v>10</v>
      </c>
      <c r="B30" s="587" t="s">
        <v>793</v>
      </c>
      <c r="C30" s="374">
        <v>1</v>
      </c>
      <c r="D30" s="579" t="s">
        <v>770</v>
      </c>
      <c r="E30" s="580">
        <v>0</v>
      </c>
      <c r="F30" s="577">
        <f t="shared" si="0"/>
        <v>0</v>
      </c>
      <c r="G30" s="376">
        <v>0</v>
      </c>
      <c r="H30" s="347">
        <f t="shared" si="1"/>
        <v>0</v>
      </c>
      <c r="I30" s="581"/>
    </row>
    <row r="31" spans="1:9" s="582" customFormat="1" ht="15" customHeight="1">
      <c r="A31" s="351"/>
      <c r="B31" s="583" t="s">
        <v>779</v>
      </c>
      <c r="C31" s="377"/>
      <c r="D31" s="584"/>
      <c r="E31" s="585"/>
      <c r="F31" s="577">
        <f t="shared" si="0"/>
        <v>0</v>
      </c>
      <c r="G31" s="379"/>
      <c r="H31" s="347">
        <f t="shared" si="1"/>
        <v>0</v>
      </c>
      <c r="I31" s="586"/>
    </row>
    <row r="32" spans="1:9" s="582" customFormat="1" ht="30" customHeight="1">
      <c r="A32" s="341">
        <v>11</v>
      </c>
      <c r="B32" s="578" t="s">
        <v>794</v>
      </c>
      <c r="C32" s="374">
        <v>10</v>
      </c>
      <c r="D32" s="579" t="s">
        <v>773</v>
      </c>
      <c r="E32" s="588">
        <v>0</v>
      </c>
      <c r="F32" s="577">
        <f t="shared" si="0"/>
        <v>0</v>
      </c>
      <c r="G32" s="376">
        <v>0</v>
      </c>
      <c r="H32" s="347">
        <f t="shared" si="1"/>
        <v>0</v>
      </c>
      <c r="I32" s="581"/>
    </row>
    <row r="33" spans="1:11" s="582" customFormat="1" ht="15" customHeight="1">
      <c r="A33" s="351"/>
      <c r="B33" s="583" t="s">
        <v>771</v>
      </c>
      <c r="C33" s="377"/>
      <c r="D33" s="584"/>
      <c r="E33" s="585"/>
      <c r="F33" s="577">
        <f t="shared" si="0"/>
        <v>0</v>
      </c>
      <c r="G33" s="379"/>
      <c r="H33" s="347">
        <f t="shared" si="1"/>
        <v>0</v>
      </c>
      <c r="I33" s="586"/>
    </row>
    <row r="34" spans="1:11">
      <c r="A34" s="341"/>
      <c r="B34" s="342" t="s">
        <v>735</v>
      </c>
      <c r="C34" s="343"/>
      <c r="D34" s="344"/>
      <c r="E34" s="345"/>
      <c r="F34" s="577">
        <f t="shared" si="0"/>
        <v>0</v>
      </c>
      <c r="G34" s="345"/>
      <c r="H34" s="347">
        <f t="shared" si="1"/>
        <v>0</v>
      </c>
      <c r="I34" s="536"/>
      <c r="J34" s="317"/>
    </row>
    <row r="35" spans="1:11" s="590" customFormat="1">
      <c r="A35" s="589">
        <v>12</v>
      </c>
      <c r="B35" s="825" t="s">
        <v>816</v>
      </c>
      <c r="C35" s="348">
        <v>400</v>
      </c>
      <c r="D35" s="354" t="s">
        <v>16</v>
      </c>
      <c r="E35" s="826">
        <v>0</v>
      </c>
      <c r="F35" s="577">
        <f t="shared" si="0"/>
        <v>0</v>
      </c>
      <c r="G35" s="826">
        <v>0</v>
      </c>
      <c r="H35" s="347">
        <f t="shared" si="1"/>
        <v>0</v>
      </c>
      <c r="I35" s="472"/>
    </row>
    <row r="36" spans="1:11" s="594" customFormat="1">
      <c r="A36" s="591"/>
      <c r="B36" s="824" t="s">
        <v>817</v>
      </c>
      <c r="C36" s="352"/>
      <c r="D36" s="592"/>
      <c r="E36" s="827"/>
      <c r="F36" s="577">
        <f t="shared" si="0"/>
        <v>0</v>
      </c>
      <c r="G36" s="827"/>
      <c r="H36" s="347">
        <f t="shared" si="1"/>
        <v>0</v>
      </c>
      <c r="I36" s="593"/>
    </row>
    <row r="37" spans="1:11" s="590" customFormat="1">
      <c r="A37" s="589">
        <v>13</v>
      </c>
      <c r="B37" s="825" t="s">
        <v>818</v>
      </c>
      <c r="C37" s="348">
        <v>80</v>
      </c>
      <c r="D37" s="354" t="s">
        <v>16</v>
      </c>
      <c r="E37" s="826">
        <v>0</v>
      </c>
      <c r="F37" s="577">
        <f t="shared" si="0"/>
        <v>0</v>
      </c>
      <c r="G37" s="826">
        <v>0</v>
      </c>
      <c r="H37" s="347">
        <f t="shared" si="1"/>
        <v>0</v>
      </c>
      <c r="I37" s="472"/>
    </row>
    <row r="38" spans="1:11" s="594" customFormat="1">
      <c r="A38" s="591"/>
      <c r="B38" s="824" t="s">
        <v>819</v>
      </c>
      <c r="C38" s="352"/>
      <c r="D38" s="592"/>
      <c r="E38" s="827"/>
      <c r="F38" s="577">
        <f t="shared" si="0"/>
        <v>0</v>
      </c>
      <c r="G38" s="827"/>
      <c r="H38" s="347">
        <f t="shared" si="1"/>
        <v>0</v>
      </c>
      <c r="I38" s="593"/>
    </row>
    <row r="39" spans="1:11" s="350" customFormat="1">
      <c r="A39" s="589">
        <v>14</v>
      </c>
      <c r="B39" s="550" t="s">
        <v>820</v>
      </c>
      <c r="C39" s="348">
        <v>160</v>
      </c>
      <c r="D39" s="349" t="s">
        <v>16</v>
      </c>
      <c r="E39" s="551">
        <v>0</v>
      </c>
      <c r="F39" s="577">
        <f t="shared" si="0"/>
        <v>0</v>
      </c>
      <c r="G39" s="551">
        <v>0</v>
      </c>
      <c r="H39" s="347">
        <f t="shared" si="1"/>
        <v>0</v>
      </c>
      <c r="I39" s="540"/>
      <c r="K39" s="524"/>
    </row>
    <row r="40" spans="1:11" s="350" customFormat="1">
      <c r="A40" s="591"/>
      <c r="B40" s="824" t="s">
        <v>821</v>
      </c>
      <c r="C40" s="553"/>
      <c r="D40" s="353"/>
      <c r="E40" s="554"/>
      <c r="F40" s="577">
        <f t="shared" si="0"/>
        <v>0</v>
      </c>
      <c r="G40" s="554"/>
      <c r="H40" s="347">
        <f t="shared" si="1"/>
        <v>0</v>
      </c>
      <c r="I40" s="540"/>
      <c r="K40" s="524"/>
    </row>
    <row r="41" spans="1:11" s="590" customFormat="1">
      <c r="A41" s="589">
        <v>15</v>
      </c>
      <c r="B41" s="825" t="s">
        <v>822</v>
      </c>
      <c r="C41" s="348">
        <v>80</v>
      </c>
      <c r="D41" s="354" t="s">
        <v>16</v>
      </c>
      <c r="E41" s="826">
        <v>0</v>
      </c>
      <c r="F41" s="577">
        <f t="shared" si="0"/>
        <v>0</v>
      </c>
      <c r="G41" s="826">
        <v>0</v>
      </c>
      <c r="H41" s="347">
        <f t="shared" si="1"/>
        <v>0</v>
      </c>
      <c r="I41" s="472"/>
    </row>
    <row r="42" spans="1:11" s="594" customFormat="1">
      <c r="A42" s="591"/>
      <c r="B42" s="824" t="s">
        <v>819</v>
      </c>
      <c r="C42" s="352"/>
      <c r="D42" s="592"/>
      <c r="E42" s="827"/>
      <c r="F42" s="577">
        <f t="shared" si="0"/>
        <v>0</v>
      </c>
      <c r="G42" s="827"/>
      <c r="H42" s="347">
        <f t="shared" si="1"/>
        <v>0</v>
      </c>
      <c r="I42" s="593"/>
    </row>
    <row r="43" spans="1:11" ht="25.5">
      <c r="A43" s="589">
        <v>16</v>
      </c>
      <c r="B43" s="835" t="s">
        <v>793</v>
      </c>
      <c r="C43" s="348">
        <v>1</v>
      </c>
      <c r="D43" s="349" t="s">
        <v>770</v>
      </c>
      <c r="E43" s="826">
        <v>0</v>
      </c>
      <c r="F43" s="577">
        <f t="shared" si="0"/>
        <v>0</v>
      </c>
      <c r="G43" s="826">
        <v>0</v>
      </c>
      <c r="H43" s="347">
        <f t="shared" si="1"/>
        <v>0</v>
      </c>
      <c r="I43" s="536"/>
      <c r="J43" s="317"/>
    </row>
    <row r="44" spans="1:11" s="350" customFormat="1">
      <c r="A44" s="591"/>
      <c r="B44" s="836" t="s">
        <v>771</v>
      </c>
      <c r="C44" s="352"/>
      <c r="D44" s="353"/>
      <c r="E44" s="827"/>
      <c r="F44" s="577">
        <f t="shared" si="0"/>
        <v>0</v>
      </c>
      <c r="G44" s="827"/>
      <c r="H44" s="347">
        <f t="shared" si="1"/>
        <v>0</v>
      </c>
      <c r="I44" s="415"/>
      <c r="J44" s="524"/>
    </row>
    <row r="45" spans="1:11" ht="25.5">
      <c r="A45" s="589">
        <v>17</v>
      </c>
      <c r="B45" s="837" t="s">
        <v>772</v>
      </c>
      <c r="C45" s="348">
        <v>10</v>
      </c>
      <c r="D45" s="349" t="s">
        <v>773</v>
      </c>
      <c r="E45" s="830">
        <v>0</v>
      </c>
      <c r="F45" s="577">
        <f t="shared" si="0"/>
        <v>0</v>
      </c>
      <c r="G45" s="826">
        <v>0</v>
      </c>
      <c r="H45" s="347">
        <f t="shared" si="1"/>
        <v>0</v>
      </c>
      <c r="I45" s="536"/>
      <c r="J45" s="317"/>
    </row>
    <row r="46" spans="1:11" s="350" customFormat="1">
      <c r="A46" s="591"/>
      <c r="B46" s="838" t="s">
        <v>771</v>
      </c>
      <c r="C46" s="352"/>
      <c r="D46" s="353"/>
      <c r="E46" s="827"/>
      <c r="F46" s="577">
        <f t="shared" si="0"/>
        <v>0</v>
      </c>
      <c r="G46" s="827"/>
      <c r="H46" s="347">
        <f t="shared" si="1"/>
        <v>0</v>
      </c>
      <c r="I46" s="415"/>
      <c r="J46" s="524"/>
    </row>
    <row r="47" spans="1:11">
      <c r="A47" s="341"/>
      <c r="B47" s="342" t="s">
        <v>786</v>
      </c>
      <c r="C47" s="343"/>
      <c r="D47" s="354"/>
      <c r="E47" s="345"/>
      <c r="F47" s="577">
        <f t="shared" si="0"/>
        <v>0</v>
      </c>
      <c r="G47" s="345"/>
      <c r="H47" s="347">
        <f t="shared" si="1"/>
        <v>0</v>
      </c>
      <c r="I47" s="536"/>
      <c r="J47" s="317"/>
    </row>
    <row r="48" spans="1:11">
      <c r="A48" s="341">
        <v>18</v>
      </c>
      <c r="B48" s="839" t="s">
        <v>801</v>
      </c>
      <c r="C48" s="556">
        <v>1</v>
      </c>
      <c r="D48" s="354" t="s">
        <v>19</v>
      </c>
      <c r="E48" s="345">
        <v>0</v>
      </c>
      <c r="F48" s="577">
        <f t="shared" si="0"/>
        <v>0</v>
      </c>
      <c r="G48" s="558">
        <v>0</v>
      </c>
      <c r="H48" s="347">
        <f t="shared" si="1"/>
        <v>0</v>
      </c>
      <c r="I48" s="536"/>
      <c r="J48" s="317"/>
    </row>
    <row r="49" spans="1:10" ht="15">
      <c r="A49" s="341">
        <v>19</v>
      </c>
      <c r="B49" s="839" t="s">
        <v>802</v>
      </c>
      <c r="C49" s="556">
        <v>1</v>
      </c>
      <c r="D49" s="595" t="s">
        <v>19</v>
      </c>
      <c r="E49" s="345">
        <v>0</v>
      </c>
      <c r="F49" s="577">
        <f t="shared" si="0"/>
        <v>0</v>
      </c>
      <c r="G49" s="558">
        <v>0</v>
      </c>
      <c r="H49" s="347">
        <f t="shared" si="1"/>
        <v>0</v>
      </c>
      <c r="I49" s="536"/>
      <c r="J49" s="317"/>
    </row>
    <row r="50" spans="1:10">
      <c r="A50" s="341">
        <v>20</v>
      </c>
      <c r="B50" s="840" t="s">
        <v>788</v>
      </c>
      <c r="C50" s="556">
        <v>1</v>
      </c>
      <c r="D50" s="354" t="s">
        <v>19</v>
      </c>
      <c r="E50" s="345">
        <v>0</v>
      </c>
      <c r="F50" s="577">
        <f t="shared" si="0"/>
        <v>0</v>
      </c>
      <c r="G50" s="558">
        <v>0</v>
      </c>
      <c r="H50" s="347">
        <f t="shared" si="1"/>
        <v>0</v>
      </c>
      <c r="I50" s="536"/>
      <c r="J50" s="317"/>
    </row>
    <row r="51" spans="1:10" s="387" customFormat="1">
      <c r="A51" s="380"/>
      <c r="B51" s="561" t="s">
        <v>775</v>
      </c>
      <c r="C51" s="382"/>
      <c r="D51" s="383"/>
      <c r="E51" s="384"/>
      <c r="F51" s="385"/>
      <c r="G51" s="384"/>
      <c r="H51" s="386"/>
      <c r="I51" s="426"/>
    </row>
    <row r="52" spans="1:10" s="387" customFormat="1" ht="13.5" thickBot="1">
      <c r="A52" s="562"/>
      <c r="B52" s="413"/>
      <c r="C52" s="563"/>
      <c r="D52" s="564"/>
      <c r="E52" s="565"/>
      <c r="F52" s="566"/>
      <c r="G52" s="565"/>
      <c r="H52" s="567"/>
      <c r="I52" s="426"/>
    </row>
    <row r="53" spans="1:10">
      <c r="A53" s="395"/>
      <c r="B53" s="396" t="s">
        <v>716</v>
      </c>
      <c r="C53" s="397"/>
      <c r="D53" s="398"/>
      <c r="E53" s="399"/>
      <c r="F53" s="400">
        <f>SUM(F9:F50)</f>
        <v>0</v>
      </c>
      <c r="G53" s="401"/>
      <c r="H53" s="402"/>
      <c r="I53" s="415"/>
    </row>
    <row r="54" spans="1:10">
      <c r="A54" s="403"/>
      <c r="B54" s="404" t="s">
        <v>717</v>
      </c>
      <c r="C54" s="405"/>
      <c r="D54" s="406"/>
      <c r="E54" s="407"/>
      <c r="F54" s="408"/>
      <c r="G54" s="409"/>
      <c r="H54" s="410">
        <f>SUM(H8:H50)</f>
        <v>0</v>
      </c>
      <c r="I54" s="568"/>
    </row>
    <row r="55" spans="1:10" ht="13.5" thickBot="1">
      <c r="A55" s="411"/>
      <c r="B55" s="412"/>
      <c r="C55" s="413"/>
      <c r="D55" s="412"/>
      <c r="E55" s="414"/>
      <c r="F55" s="415"/>
      <c r="G55" s="416"/>
      <c r="H55" s="417"/>
      <c r="I55" s="568"/>
    </row>
    <row r="56" spans="1:10" ht="13.5" thickBot="1">
      <c r="A56" s="418"/>
      <c r="B56" s="419" t="s">
        <v>776</v>
      </c>
      <c r="C56" s="420"/>
      <c r="D56" s="421"/>
      <c r="E56" s="422"/>
      <c r="F56" s="423"/>
      <c r="G56" s="422"/>
      <c r="H56" s="424">
        <f>SUM(H54,F53)</f>
        <v>0</v>
      </c>
      <c r="I56" s="576"/>
    </row>
  </sheetData>
  <sheetProtection password="C73F" sheet="1"/>
  <mergeCells count="2">
    <mergeCell ref="A1:H1"/>
    <mergeCell ref="A2:H2"/>
  </mergeCells>
  <conditionalFormatting sqref="E9:I56">
    <cfRule type="cellIs" dxfId="8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&amp;CDomovní videotelefon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2DA69-61EA-46D7-9255-410BF0A39669}">
  <sheetPr>
    <tabColor theme="9" tint="0.79998168889431442"/>
    <pageSetUpPr fitToPage="1"/>
  </sheetPr>
  <dimension ref="A1:K36"/>
  <sheetViews>
    <sheetView zoomScaleNormal="100" zoomScaleSheetLayoutView="93" workbookViewId="0">
      <selection sqref="A1:H1"/>
    </sheetView>
  </sheetViews>
  <sheetFormatPr defaultRowHeight="12.75"/>
  <cols>
    <col min="1" max="1" width="5.7109375" style="317" customWidth="1"/>
    <col min="2" max="2" width="60.7109375" style="317" customWidth="1"/>
    <col min="3" max="3" width="7.7109375" style="316" customWidth="1"/>
    <col min="4" max="4" width="10.28515625" style="316" customWidth="1"/>
    <col min="5" max="5" width="13.7109375" style="425" customWidth="1"/>
    <col min="6" max="6" width="15.7109375" style="426" customWidth="1"/>
    <col min="7" max="7" width="13.7109375" style="425" customWidth="1"/>
    <col min="8" max="8" width="15.7109375" style="426" customWidth="1"/>
    <col min="9" max="9" width="2.7109375" style="426" customWidth="1"/>
    <col min="10" max="10" width="28.5703125" style="316" customWidth="1"/>
    <col min="11" max="16384" width="9.140625" style="316"/>
  </cols>
  <sheetData>
    <row r="1" spans="1:10" s="303" customFormat="1" ht="21" thickBot="1">
      <c r="A1" s="1175" t="s">
        <v>728</v>
      </c>
      <c r="B1" s="1176"/>
      <c r="C1" s="1176"/>
      <c r="D1" s="1176"/>
      <c r="E1" s="1176"/>
      <c r="F1" s="1176"/>
      <c r="G1" s="1176"/>
      <c r="H1" s="1177"/>
      <c r="I1" s="527"/>
      <c r="J1" s="302"/>
    </row>
    <row r="2" spans="1:10" s="303" customFormat="1" ht="40.5" customHeight="1" thickBot="1">
      <c r="A2" s="1175" t="s">
        <v>712</v>
      </c>
      <c r="B2" s="1176"/>
      <c r="C2" s="1176"/>
      <c r="D2" s="1176"/>
      <c r="E2" s="1176"/>
      <c r="F2" s="1176"/>
      <c r="G2" s="1176"/>
      <c r="H2" s="1177"/>
      <c r="I2" s="527"/>
      <c r="J2" s="302"/>
    </row>
    <row r="3" spans="1:10" s="303" customFormat="1" ht="21" thickBot="1">
      <c r="A3" s="304"/>
      <c r="B3" s="305"/>
      <c r="C3" s="306"/>
      <c r="D3" s="306"/>
      <c r="E3" s="307"/>
      <c r="F3" s="308"/>
      <c r="G3" s="307"/>
      <c r="H3" s="309"/>
      <c r="I3" s="528"/>
      <c r="J3" s="302"/>
    </row>
    <row r="4" spans="1:10" s="317" customFormat="1" ht="24.95" customHeight="1">
      <c r="A4" s="310" t="s">
        <v>729</v>
      </c>
      <c r="B4" s="311" t="s">
        <v>163</v>
      </c>
      <c r="C4" s="312" t="s">
        <v>730</v>
      </c>
      <c r="D4" s="312" t="s">
        <v>731</v>
      </c>
      <c r="E4" s="313" t="s">
        <v>732</v>
      </c>
      <c r="F4" s="314" t="s">
        <v>716</v>
      </c>
      <c r="G4" s="313" t="s">
        <v>733</v>
      </c>
      <c r="H4" s="315" t="s">
        <v>734</v>
      </c>
      <c r="I4" s="529"/>
    </row>
    <row r="5" spans="1:10" s="317" customFormat="1" ht="13.5" thickBot="1">
      <c r="A5" s="318"/>
      <c r="B5" s="319"/>
      <c r="C5" s="320"/>
      <c r="D5" s="320"/>
      <c r="E5" s="321" t="s">
        <v>210</v>
      </c>
      <c r="F5" s="322" t="s">
        <v>210</v>
      </c>
      <c r="G5" s="321" t="s">
        <v>210</v>
      </c>
      <c r="H5" s="323" t="s">
        <v>210</v>
      </c>
      <c r="I5" s="529"/>
      <c r="J5" s="316"/>
    </row>
    <row r="6" spans="1:10" s="317" customFormat="1">
      <c r="A6" s="324"/>
      <c r="B6" s="325"/>
      <c r="C6" s="326"/>
      <c r="D6" s="326"/>
      <c r="E6" s="327"/>
      <c r="F6" s="328"/>
      <c r="G6" s="327"/>
      <c r="H6" s="329"/>
      <c r="I6" s="529"/>
      <c r="J6" s="316"/>
    </row>
    <row r="7" spans="1:10" s="317" customFormat="1">
      <c r="A7" s="330"/>
      <c r="B7" s="331" t="s">
        <v>723</v>
      </c>
      <c r="C7" s="332"/>
      <c r="D7" s="332"/>
      <c r="E7" s="333"/>
      <c r="F7" s="334"/>
      <c r="G7" s="333"/>
      <c r="H7" s="335"/>
      <c r="I7" s="530"/>
      <c r="J7" s="316"/>
    </row>
    <row r="8" spans="1:10" s="317" customFormat="1">
      <c r="A8" s="336"/>
      <c r="B8" s="531"/>
      <c r="C8" s="532"/>
      <c r="D8" s="532"/>
      <c r="E8" s="533"/>
      <c r="F8" s="534"/>
      <c r="G8" s="533"/>
      <c r="H8" s="535"/>
      <c r="I8" s="530"/>
      <c r="J8" s="316"/>
    </row>
    <row r="9" spans="1:10">
      <c r="A9" s="341"/>
      <c r="B9" s="342" t="s">
        <v>795</v>
      </c>
      <c r="C9" s="343"/>
      <c r="D9" s="344"/>
      <c r="E9" s="345"/>
      <c r="F9" s="346"/>
      <c r="G9" s="345"/>
      <c r="H9" s="347"/>
      <c r="I9" s="536"/>
    </row>
    <row r="10" spans="1:10" s="317" customFormat="1" ht="45">
      <c r="A10" s="341">
        <v>1</v>
      </c>
      <c r="B10" s="537" t="s">
        <v>796</v>
      </c>
      <c r="C10" s="466">
        <v>1</v>
      </c>
      <c r="D10" s="344" t="s">
        <v>19</v>
      </c>
      <c r="E10" s="376">
        <v>0</v>
      </c>
      <c r="F10" s="538">
        <f t="shared" ref="F10:F30" si="0">C10*E10</f>
        <v>0</v>
      </c>
      <c r="G10" s="376">
        <v>0</v>
      </c>
      <c r="H10" s="539">
        <f>G10*C10</f>
        <v>0</v>
      </c>
      <c r="I10" s="540"/>
      <c r="J10" s="541"/>
    </row>
    <row r="11" spans="1:10" s="524" customFormat="1">
      <c r="A11" s="351"/>
      <c r="B11" s="542" t="s">
        <v>779</v>
      </c>
      <c r="C11" s="475"/>
      <c r="D11" s="543"/>
      <c r="E11" s="544"/>
      <c r="F11" s="538">
        <f t="shared" si="0"/>
        <v>0</v>
      </c>
      <c r="G11" s="544"/>
      <c r="H11" s="539">
        <f t="shared" ref="H11:H30" si="1">G11*C11</f>
        <v>0</v>
      </c>
      <c r="I11" s="545"/>
      <c r="J11" s="350"/>
    </row>
    <row r="12" spans="1:10" s="317" customFormat="1" ht="60">
      <c r="A12" s="341">
        <v>2</v>
      </c>
      <c r="B12" s="537" t="s">
        <v>797</v>
      </c>
      <c r="C12" s="466">
        <v>4</v>
      </c>
      <c r="D12" s="344" t="s">
        <v>19</v>
      </c>
      <c r="E12" s="376">
        <v>0</v>
      </c>
      <c r="F12" s="538">
        <f t="shared" si="0"/>
        <v>0</v>
      </c>
      <c r="G12" s="376">
        <v>0</v>
      </c>
      <c r="H12" s="539">
        <f t="shared" si="1"/>
        <v>0</v>
      </c>
      <c r="I12" s="540"/>
      <c r="J12" s="426"/>
    </row>
    <row r="13" spans="1:10" s="524" customFormat="1">
      <c r="A13" s="351"/>
      <c r="B13" s="542" t="s">
        <v>784</v>
      </c>
      <c r="C13" s="475"/>
      <c r="D13" s="543"/>
      <c r="E13" s="544"/>
      <c r="F13" s="538">
        <f t="shared" si="0"/>
        <v>0</v>
      </c>
      <c r="G13" s="544"/>
      <c r="H13" s="539">
        <f t="shared" si="1"/>
        <v>0</v>
      </c>
      <c r="I13" s="545"/>
      <c r="J13" s="350"/>
    </row>
    <row r="14" spans="1:10" s="524" customFormat="1" ht="15">
      <c r="A14" s="341">
        <v>3</v>
      </c>
      <c r="B14" s="546" t="s">
        <v>798</v>
      </c>
      <c r="C14" s="466">
        <v>4</v>
      </c>
      <c r="D14" s="344" t="s">
        <v>19</v>
      </c>
      <c r="E14" s="376">
        <v>0</v>
      </c>
      <c r="F14" s="538">
        <f t="shared" si="0"/>
        <v>0</v>
      </c>
      <c r="G14" s="376">
        <v>0</v>
      </c>
      <c r="H14" s="539">
        <f t="shared" si="1"/>
        <v>0</v>
      </c>
      <c r="I14" s="540"/>
      <c r="J14" s="350"/>
    </row>
    <row r="15" spans="1:10" s="524" customFormat="1">
      <c r="A15" s="351"/>
      <c r="B15" s="547" t="s">
        <v>784</v>
      </c>
      <c r="C15" s="475"/>
      <c r="D15" s="543"/>
      <c r="E15" s="544"/>
      <c r="F15" s="538">
        <f t="shared" si="0"/>
        <v>0</v>
      </c>
      <c r="G15" s="544"/>
      <c r="H15" s="539">
        <f t="shared" si="1"/>
        <v>0</v>
      </c>
      <c r="I15" s="545"/>
      <c r="J15" s="350"/>
    </row>
    <row r="16" spans="1:10" s="524" customFormat="1" ht="30">
      <c r="A16" s="341">
        <v>4</v>
      </c>
      <c r="B16" s="546" t="s">
        <v>793</v>
      </c>
      <c r="C16" s="466">
        <v>1</v>
      </c>
      <c r="D16" s="344" t="s">
        <v>770</v>
      </c>
      <c r="E16" s="376">
        <v>0</v>
      </c>
      <c r="F16" s="538">
        <f t="shared" si="0"/>
        <v>0</v>
      </c>
      <c r="G16" s="376">
        <v>0</v>
      </c>
      <c r="H16" s="539">
        <f t="shared" si="1"/>
        <v>0</v>
      </c>
      <c r="I16" s="540"/>
      <c r="J16" s="350"/>
    </row>
    <row r="17" spans="1:11" s="524" customFormat="1">
      <c r="A17" s="351"/>
      <c r="B17" s="547" t="s">
        <v>779</v>
      </c>
      <c r="C17" s="475"/>
      <c r="D17" s="543"/>
      <c r="E17" s="544"/>
      <c r="F17" s="538">
        <f t="shared" si="0"/>
        <v>0</v>
      </c>
      <c r="G17" s="544"/>
      <c r="H17" s="539">
        <f t="shared" si="1"/>
        <v>0</v>
      </c>
      <c r="I17" s="545"/>
      <c r="J17" s="350"/>
    </row>
    <row r="18" spans="1:11" s="524" customFormat="1" ht="25.5">
      <c r="A18" s="341">
        <v>5</v>
      </c>
      <c r="B18" s="548" t="s">
        <v>794</v>
      </c>
      <c r="C18" s="466">
        <v>4</v>
      </c>
      <c r="D18" s="344" t="s">
        <v>773</v>
      </c>
      <c r="E18" s="549">
        <v>0</v>
      </c>
      <c r="F18" s="538">
        <f t="shared" si="0"/>
        <v>0</v>
      </c>
      <c r="G18" s="376">
        <v>0</v>
      </c>
      <c r="H18" s="539">
        <f t="shared" si="1"/>
        <v>0</v>
      </c>
      <c r="I18" s="540"/>
      <c r="J18" s="350"/>
    </row>
    <row r="19" spans="1:11" s="524" customFormat="1">
      <c r="A19" s="351"/>
      <c r="B19" s="547" t="s">
        <v>784</v>
      </c>
      <c r="C19" s="475"/>
      <c r="D19" s="543"/>
      <c r="E19" s="544"/>
      <c r="F19" s="538">
        <f t="shared" si="0"/>
        <v>0</v>
      </c>
      <c r="G19" s="544"/>
      <c r="H19" s="539">
        <f t="shared" si="1"/>
        <v>0</v>
      </c>
      <c r="I19" s="545"/>
      <c r="J19" s="350"/>
    </row>
    <row r="20" spans="1:11" s="350" customFormat="1">
      <c r="A20" s="341"/>
      <c r="B20" s="342" t="s">
        <v>735</v>
      </c>
      <c r="C20" s="343"/>
      <c r="D20" s="344"/>
      <c r="E20" s="549">
        <v>0</v>
      </c>
      <c r="F20" s="538">
        <f t="shared" si="0"/>
        <v>0</v>
      </c>
      <c r="G20" s="549">
        <v>0</v>
      </c>
      <c r="H20" s="539">
        <f t="shared" si="1"/>
        <v>0</v>
      </c>
      <c r="I20" s="540"/>
      <c r="K20" s="524"/>
    </row>
    <row r="21" spans="1:11" s="350" customFormat="1">
      <c r="A21" s="341">
        <v>6</v>
      </c>
      <c r="B21" s="550" t="s">
        <v>799</v>
      </c>
      <c r="C21" s="348">
        <v>200</v>
      </c>
      <c r="D21" s="349" t="s">
        <v>16</v>
      </c>
      <c r="E21" s="551">
        <v>0</v>
      </c>
      <c r="F21" s="538">
        <f t="shared" si="0"/>
        <v>0</v>
      </c>
      <c r="G21" s="551">
        <v>0</v>
      </c>
      <c r="H21" s="539">
        <f t="shared" si="1"/>
        <v>0</v>
      </c>
      <c r="I21" s="540"/>
      <c r="K21" s="524"/>
    </row>
    <row r="22" spans="1:11" s="350" customFormat="1">
      <c r="A22" s="351"/>
      <c r="B22" s="552" t="s">
        <v>800</v>
      </c>
      <c r="C22" s="553"/>
      <c r="D22" s="353"/>
      <c r="E22" s="554"/>
      <c r="F22" s="538">
        <f t="shared" si="0"/>
        <v>0</v>
      </c>
      <c r="G22" s="554"/>
      <c r="H22" s="539">
        <f t="shared" si="1"/>
        <v>0</v>
      </c>
      <c r="I22" s="540"/>
      <c r="K22" s="524"/>
    </row>
    <row r="23" spans="1:11" s="350" customFormat="1" ht="25.5">
      <c r="A23" s="341">
        <v>7</v>
      </c>
      <c r="B23" s="550" t="s">
        <v>793</v>
      </c>
      <c r="C23" s="348">
        <v>1</v>
      </c>
      <c r="D23" s="349" t="s">
        <v>16</v>
      </c>
      <c r="E23" s="551">
        <v>0</v>
      </c>
      <c r="F23" s="538">
        <f t="shared" si="0"/>
        <v>0</v>
      </c>
      <c r="G23" s="551">
        <v>0</v>
      </c>
      <c r="H23" s="539">
        <f t="shared" si="1"/>
        <v>0</v>
      </c>
      <c r="I23" s="540"/>
      <c r="K23" s="524"/>
    </row>
    <row r="24" spans="1:11" s="350" customFormat="1">
      <c r="A24" s="351"/>
      <c r="B24" s="552" t="s">
        <v>779</v>
      </c>
      <c r="C24" s="553"/>
      <c r="D24" s="353"/>
      <c r="E24" s="554"/>
      <c r="F24" s="538">
        <f t="shared" si="0"/>
        <v>0</v>
      </c>
      <c r="G24" s="554"/>
      <c r="H24" s="539">
        <f t="shared" si="1"/>
        <v>0</v>
      </c>
      <c r="I24" s="540"/>
      <c r="K24" s="524"/>
    </row>
    <row r="25" spans="1:11" s="350" customFormat="1" ht="25.5">
      <c r="A25" s="341">
        <v>8</v>
      </c>
      <c r="B25" s="550" t="s">
        <v>772</v>
      </c>
      <c r="C25" s="348">
        <v>10</v>
      </c>
      <c r="D25" s="349" t="s">
        <v>19</v>
      </c>
      <c r="E25" s="555">
        <v>0</v>
      </c>
      <c r="F25" s="538">
        <f t="shared" si="0"/>
        <v>0</v>
      </c>
      <c r="G25" s="551">
        <v>0</v>
      </c>
      <c r="H25" s="539">
        <f t="shared" si="1"/>
        <v>0</v>
      </c>
      <c r="I25" s="540"/>
      <c r="K25" s="524"/>
    </row>
    <row r="26" spans="1:11" s="350" customFormat="1">
      <c r="A26" s="351"/>
      <c r="B26" s="552" t="s">
        <v>771</v>
      </c>
      <c r="C26" s="553"/>
      <c r="D26" s="353"/>
      <c r="E26" s="554"/>
      <c r="F26" s="538">
        <f t="shared" si="0"/>
        <v>0</v>
      </c>
      <c r="G26" s="554"/>
      <c r="H26" s="539">
        <f t="shared" si="1"/>
        <v>0</v>
      </c>
      <c r="I26" s="540"/>
      <c r="K26" s="524"/>
    </row>
    <row r="27" spans="1:11">
      <c r="A27" s="341"/>
      <c r="B27" s="342" t="s">
        <v>786</v>
      </c>
      <c r="C27" s="343"/>
      <c r="D27" s="354"/>
      <c r="E27" s="549">
        <v>0</v>
      </c>
      <c r="F27" s="538">
        <f t="shared" si="0"/>
        <v>0</v>
      </c>
      <c r="G27" s="549">
        <v>0</v>
      </c>
      <c r="H27" s="539">
        <f t="shared" si="1"/>
        <v>0</v>
      </c>
      <c r="I27" s="536"/>
      <c r="K27" s="317"/>
    </row>
    <row r="28" spans="1:11">
      <c r="A28" s="341">
        <v>9</v>
      </c>
      <c r="B28" s="362" t="s">
        <v>801</v>
      </c>
      <c r="C28" s="556">
        <v>1</v>
      </c>
      <c r="D28" s="354" t="s">
        <v>19</v>
      </c>
      <c r="E28" s="557"/>
      <c r="F28" s="538">
        <f t="shared" si="0"/>
        <v>0</v>
      </c>
      <c r="G28" s="558">
        <v>0</v>
      </c>
      <c r="H28" s="539">
        <f t="shared" si="1"/>
        <v>0</v>
      </c>
      <c r="I28" s="559"/>
      <c r="K28" s="317"/>
    </row>
    <row r="29" spans="1:11" ht="15">
      <c r="A29" s="560">
        <v>10</v>
      </c>
      <c r="B29" s="362" t="s">
        <v>802</v>
      </c>
      <c r="C29" s="556">
        <v>1</v>
      </c>
      <c r="D29" s="354" t="s">
        <v>19</v>
      </c>
      <c r="E29" s="557"/>
      <c r="F29" s="538">
        <f t="shared" si="0"/>
        <v>0</v>
      </c>
      <c r="G29" s="558">
        <v>0</v>
      </c>
      <c r="H29" s="539">
        <f t="shared" si="1"/>
        <v>0</v>
      </c>
      <c r="I29" s="559"/>
      <c r="K29" s="317"/>
    </row>
    <row r="30" spans="1:11" s="387" customFormat="1">
      <c r="A30" s="341">
        <v>11</v>
      </c>
      <c r="B30" s="823" t="s">
        <v>788</v>
      </c>
      <c r="C30" s="831">
        <v>1</v>
      </c>
      <c r="D30" s="823" t="s">
        <v>19</v>
      </c>
      <c r="E30" s="832"/>
      <c r="F30" s="538">
        <f t="shared" si="0"/>
        <v>0</v>
      </c>
      <c r="G30" s="558">
        <v>0</v>
      </c>
      <c r="H30" s="539">
        <f t="shared" si="1"/>
        <v>0</v>
      </c>
      <c r="I30" s="559"/>
    </row>
    <row r="31" spans="1:11">
      <c r="A31" s="380"/>
      <c r="B31" s="561" t="s">
        <v>775</v>
      </c>
      <c r="C31" s="382"/>
      <c r="D31" s="383"/>
      <c r="E31" s="384"/>
      <c r="F31" s="385"/>
      <c r="G31" s="384"/>
      <c r="H31" s="386"/>
    </row>
    <row r="32" spans="1:11" ht="13.5" thickBot="1">
      <c r="A32" s="562"/>
      <c r="B32" s="413"/>
      <c r="C32" s="563"/>
      <c r="D32" s="564"/>
      <c r="E32" s="565"/>
      <c r="F32" s="566"/>
      <c r="G32" s="565"/>
      <c r="H32" s="567"/>
    </row>
    <row r="33" spans="1:9">
      <c r="A33" s="395"/>
      <c r="B33" s="396" t="s">
        <v>716</v>
      </c>
      <c r="C33" s="397"/>
      <c r="D33" s="398"/>
      <c r="E33" s="399"/>
      <c r="F33" s="400">
        <f>SUM(F9:F30)</f>
        <v>0</v>
      </c>
      <c r="G33" s="401"/>
      <c r="H33" s="402"/>
      <c r="I33" s="415"/>
    </row>
    <row r="34" spans="1:9">
      <c r="A34" s="403"/>
      <c r="B34" s="404" t="s">
        <v>717</v>
      </c>
      <c r="C34" s="405"/>
      <c r="D34" s="406"/>
      <c r="E34" s="407"/>
      <c r="F34" s="408"/>
      <c r="G34" s="409"/>
      <c r="H34" s="410">
        <f>SUM(H8:H30)</f>
        <v>0</v>
      </c>
      <c r="I34" s="568"/>
    </row>
    <row r="35" spans="1:9" ht="13.5" thickBot="1">
      <c r="A35" s="411"/>
      <c r="B35" s="412"/>
      <c r="C35" s="413"/>
      <c r="D35" s="412"/>
      <c r="E35" s="414"/>
      <c r="F35" s="415"/>
      <c r="G35" s="416"/>
      <c r="H35" s="417"/>
      <c r="I35" s="568"/>
    </row>
    <row r="36" spans="1:9" ht="13.5" thickBot="1">
      <c r="A36" s="569"/>
      <c r="B36" s="570" t="s">
        <v>776</v>
      </c>
      <c r="C36" s="571"/>
      <c r="D36" s="572"/>
      <c r="E36" s="573"/>
      <c r="F36" s="574"/>
      <c r="G36" s="573"/>
      <c r="H36" s="575">
        <f>SUM(H34,F33)</f>
        <v>0</v>
      </c>
      <c r="I36" s="576"/>
    </row>
  </sheetData>
  <sheetProtection password="C73F" sheet="1"/>
  <mergeCells count="2">
    <mergeCell ref="A1:H1"/>
    <mergeCell ref="A2:H2"/>
  </mergeCells>
  <conditionalFormatting sqref="E9:I36">
    <cfRule type="cellIs" dxfId="7" priority="1" stopIfTrue="1" operator="equal">
      <formula>0</formula>
    </cfRule>
  </conditionalFormatting>
  <conditionalFormatting sqref="G30">
    <cfRule type="cellIs" dxfId="6" priority="2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&amp;CJednotný čas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BC9F1-EEE8-4156-BAE3-6D65AF8A2C83}">
  <sheetPr>
    <tabColor theme="9" tint="0.79998168889431442"/>
    <pageSetUpPr fitToPage="1"/>
  </sheetPr>
  <dimension ref="A1:H23"/>
  <sheetViews>
    <sheetView zoomScaleNormal="100" zoomScaleSheetLayoutView="100" workbookViewId="0">
      <selection sqref="A1:H1"/>
    </sheetView>
  </sheetViews>
  <sheetFormatPr defaultRowHeight="12.75"/>
  <cols>
    <col min="1" max="1" width="5.7109375" style="522" customWidth="1"/>
    <col min="2" max="2" width="60.7109375" style="522" customWidth="1"/>
    <col min="3" max="3" width="7.7109375" style="523" customWidth="1"/>
    <col min="4" max="4" width="8.7109375" style="523" customWidth="1"/>
    <col min="5" max="5" width="13.7109375" style="526" customWidth="1"/>
    <col min="6" max="6" width="15.7109375" style="526" customWidth="1"/>
    <col min="7" max="7" width="13.7109375" style="526" customWidth="1"/>
    <col min="8" max="8" width="15.7109375" style="526" customWidth="1"/>
    <col min="9" max="9" width="14.5703125" style="523" bestFit="1" customWidth="1"/>
    <col min="10" max="16384" width="9.140625" style="523"/>
  </cols>
  <sheetData>
    <row r="1" spans="1:8" s="521" customFormat="1" ht="21" thickBot="1">
      <c r="A1" s="1178" t="s">
        <v>728</v>
      </c>
      <c r="B1" s="1179"/>
      <c r="C1" s="1179"/>
      <c r="D1" s="1179"/>
      <c r="E1" s="1179"/>
      <c r="F1" s="1179"/>
      <c r="G1" s="1179"/>
      <c r="H1" s="1180"/>
    </row>
    <row r="2" spans="1:8" s="521" customFormat="1" ht="40.5" customHeight="1" thickBot="1">
      <c r="A2" s="1181" t="s">
        <v>712</v>
      </c>
      <c r="B2" s="1182"/>
      <c r="C2" s="1182"/>
      <c r="D2" s="1182"/>
      <c r="E2" s="1182"/>
      <c r="F2" s="1182"/>
      <c r="G2" s="1182"/>
      <c r="H2" s="1183"/>
    </row>
    <row r="3" spans="1:8" s="521" customFormat="1" ht="21" thickBot="1">
      <c r="A3" s="429"/>
      <c r="B3" s="430"/>
      <c r="C3" s="431"/>
      <c r="D3" s="431"/>
      <c r="E3" s="432"/>
      <c r="F3" s="432"/>
      <c r="G3" s="432"/>
      <c r="H3" s="433"/>
    </row>
    <row r="4" spans="1:8" s="522" customFormat="1">
      <c r="A4" s="435" t="s">
        <v>729</v>
      </c>
      <c r="B4" s="436" t="s">
        <v>163</v>
      </c>
      <c r="C4" s="437" t="s">
        <v>730</v>
      </c>
      <c r="D4" s="437" t="s">
        <v>731</v>
      </c>
      <c r="E4" s="438" t="s">
        <v>732</v>
      </c>
      <c r="F4" s="438" t="s">
        <v>716</v>
      </c>
      <c r="G4" s="438" t="s">
        <v>733</v>
      </c>
      <c r="H4" s="439" t="s">
        <v>734</v>
      </c>
    </row>
    <row r="5" spans="1:8" s="522" customFormat="1" ht="13.5" thickBot="1">
      <c r="A5" s="441"/>
      <c r="B5" s="442"/>
      <c r="C5" s="443"/>
      <c r="D5" s="443"/>
      <c r="E5" s="444" t="s">
        <v>210</v>
      </c>
      <c r="F5" s="444" t="s">
        <v>210</v>
      </c>
      <c r="G5" s="444" t="s">
        <v>210</v>
      </c>
      <c r="H5" s="445" t="s">
        <v>210</v>
      </c>
    </row>
    <row r="6" spans="1:8" s="522" customFormat="1">
      <c r="A6" s="446"/>
      <c r="B6" s="447"/>
      <c r="C6" s="448"/>
      <c r="D6" s="448"/>
      <c r="E6" s="449"/>
      <c r="F6" s="449"/>
      <c r="G6" s="449"/>
      <c r="H6" s="450"/>
    </row>
    <row r="7" spans="1:8" s="522" customFormat="1">
      <c r="A7" s="451"/>
      <c r="B7" s="452" t="s">
        <v>724</v>
      </c>
      <c r="C7" s="453"/>
      <c r="D7" s="453"/>
      <c r="E7" s="454"/>
      <c r="F7" s="454"/>
      <c r="G7" s="454"/>
      <c r="H7" s="455"/>
    </row>
    <row r="8" spans="1:8">
      <c r="A8" s="457"/>
      <c r="B8" s="458" t="s">
        <v>777</v>
      </c>
      <c r="C8" s="459"/>
      <c r="D8" s="460"/>
      <c r="E8" s="461"/>
      <c r="F8" s="469">
        <f>E8*C8</f>
        <v>0</v>
      </c>
      <c r="G8" s="461"/>
      <c r="H8" s="471">
        <f>G8*C8</f>
        <v>0</v>
      </c>
    </row>
    <row r="9" spans="1:8" s="524" customFormat="1">
      <c r="A9" s="464">
        <v>1</v>
      </c>
      <c r="B9" s="465" t="s">
        <v>789</v>
      </c>
      <c r="C9" s="466">
        <v>2</v>
      </c>
      <c r="D9" s="467" t="s">
        <v>19</v>
      </c>
      <c r="E9" s="470">
        <v>0</v>
      </c>
      <c r="F9" s="469">
        <f>E9*C9</f>
        <v>0</v>
      </c>
      <c r="G9" s="470">
        <v>0</v>
      </c>
      <c r="H9" s="471">
        <f>G9*C9</f>
        <v>0</v>
      </c>
    </row>
    <row r="10" spans="1:8" s="524" customFormat="1">
      <c r="A10" s="473"/>
      <c r="B10" s="474" t="s">
        <v>790</v>
      </c>
      <c r="C10" s="475"/>
      <c r="D10" s="476"/>
      <c r="E10" s="477"/>
      <c r="F10" s="469">
        <f t="shared" ref="F10:F18" si="0">E10*C10</f>
        <v>0</v>
      </c>
      <c r="G10" s="477"/>
      <c r="H10" s="471">
        <f t="shared" ref="H10:H18" si="1">G10*C10</f>
        <v>0</v>
      </c>
    </row>
    <row r="11" spans="1:8" s="524" customFormat="1" ht="25.5">
      <c r="A11" s="464">
        <v>2</v>
      </c>
      <c r="B11" s="465" t="s">
        <v>791</v>
      </c>
      <c r="C11" s="466">
        <v>20</v>
      </c>
      <c r="D11" s="467" t="s">
        <v>16</v>
      </c>
      <c r="E11" s="470">
        <v>0</v>
      </c>
      <c r="F11" s="469">
        <f t="shared" si="0"/>
        <v>0</v>
      </c>
      <c r="G11" s="470">
        <v>0</v>
      </c>
      <c r="H11" s="471">
        <f t="shared" si="1"/>
        <v>0</v>
      </c>
    </row>
    <row r="12" spans="1:8" s="524" customFormat="1">
      <c r="A12" s="473"/>
      <c r="B12" s="474" t="s">
        <v>792</v>
      </c>
      <c r="C12" s="475"/>
      <c r="D12" s="476"/>
      <c r="E12" s="477"/>
      <c r="F12" s="469">
        <f t="shared" si="0"/>
        <v>0</v>
      </c>
      <c r="G12" s="477"/>
      <c r="H12" s="471">
        <f t="shared" si="1"/>
        <v>0</v>
      </c>
    </row>
    <row r="13" spans="1:8" s="524" customFormat="1" ht="25.5">
      <c r="A13" s="464">
        <v>3</v>
      </c>
      <c r="B13" s="465" t="s">
        <v>765</v>
      </c>
      <c r="C13" s="466">
        <v>20</v>
      </c>
      <c r="D13" s="467" t="s">
        <v>16</v>
      </c>
      <c r="E13" s="468">
        <v>0</v>
      </c>
      <c r="F13" s="469">
        <f t="shared" si="0"/>
        <v>0</v>
      </c>
      <c r="G13" s="470">
        <v>0</v>
      </c>
      <c r="H13" s="471">
        <f t="shared" si="1"/>
        <v>0</v>
      </c>
    </row>
    <row r="14" spans="1:8" s="524" customFormat="1">
      <c r="A14" s="473"/>
      <c r="B14" s="474" t="s">
        <v>792</v>
      </c>
      <c r="C14" s="475"/>
      <c r="D14" s="476"/>
      <c r="E14" s="477"/>
      <c r="F14" s="469">
        <f t="shared" si="0"/>
        <v>0</v>
      </c>
      <c r="G14" s="477"/>
      <c r="H14" s="471">
        <f t="shared" si="1"/>
        <v>0</v>
      </c>
    </row>
    <row r="15" spans="1:8" s="524" customFormat="1" ht="25.5">
      <c r="A15" s="464">
        <v>4</v>
      </c>
      <c r="B15" s="465" t="s">
        <v>793</v>
      </c>
      <c r="C15" s="466">
        <v>1</v>
      </c>
      <c r="D15" s="467" t="s">
        <v>770</v>
      </c>
      <c r="E15" s="470">
        <v>0</v>
      </c>
      <c r="F15" s="469">
        <f t="shared" si="0"/>
        <v>0</v>
      </c>
      <c r="G15" s="470">
        <v>0</v>
      </c>
      <c r="H15" s="471">
        <f t="shared" si="1"/>
        <v>0</v>
      </c>
    </row>
    <row r="16" spans="1:8" s="524" customFormat="1">
      <c r="A16" s="473"/>
      <c r="B16" s="474" t="s">
        <v>779</v>
      </c>
      <c r="C16" s="475"/>
      <c r="D16" s="476"/>
      <c r="E16" s="477"/>
      <c r="F16" s="469">
        <f t="shared" si="0"/>
        <v>0</v>
      </c>
      <c r="G16" s="477"/>
      <c r="H16" s="471">
        <f t="shared" si="1"/>
        <v>0</v>
      </c>
    </row>
    <row r="17" spans="1:8" s="524" customFormat="1" ht="25.5">
      <c r="A17" s="464">
        <v>5</v>
      </c>
      <c r="B17" s="465" t="s">
        <v>794</v>
      </c>
      <c r="C17" s="466">
        <v>2</v>
      </c>
      <c r="D17" s="467" t="s">
        <v>773</v>
      </c>
      <c r="E17" s="468">
        <v>0</v>
      </c>
      <c r="F17" s="469">
        <f t="shared" si="0"/>
        <v>0</v>
      </c>
      <c r="G17" s="470">
        <v>0</v>
      </c>
      <c r="H17" s="471">
        <f t="shared" si="1"/>
        <v>0</v>
      </c>
    </row>
    <row r="18" spans="1:8" s="524" customFormat="1">
      <c r="A18" s="473"/>
      <c r="B18" s="474" t="s">
        <v>781</v>
      </c>
      <c r="C18" s="475"/>
      <c r="D18" s="476"/>
      <c r="E18" s="477"/>
      <c r="F18" s="469">
        <f t="shared" si="0"/>
        <v>0</v>
      </c>
      <c r="G18" s="477"/>
      <c r="H18" s="471">
        <f t="shared" si="1"/>
        <v>0</v>
      </c>
    </row>
    <row r="19" spans="1:8" ht="13.5" thickBot="1">
      <c r="A19" s="486"/>
      <c r="B19" s="487" t="s">
        <v>775</v>
      </c>
      <c r="C19" s="488"/>
      <c r="D19" s="489"/>
      <c r="E19" s="489"/>
      <c r="F19" s="490"/>
      <c r="G19" s="490"/>
      <c r="H19" s="491"/>
    </row>
    <row r="20" spans="1:8">
      <c r="A20" s="493"/>
      <c r="B20" s="494" t="s">
        <v>716</v>
      </c>
      <c r="C20" s="495"/>
      <c r="D20" s="496"/>
      <c r="E20" s="497">
        <v>0</v>
      </c>
      <c r="F20" s="498">
        <f>SUM(F8:F18)</f>
        <v>0</v>
      </c>
      <c r="G20" s="499"/>
      <c r="H20" s="500"/>
    </row>
    <row r="21" spans="1:8" s="525" customFormat="1">
      <c r="A21" s="502"/>
      <c r="B21" s="503" t="s">
        <v>717</v>
      </c>
      <c r="C21" s="504"/>
      <c r="D21" s="505"/>
      <c r="E21" s="461"/>
      <c r="F21" s="506"/>
      <c r="G21" s="506"/>
      <c r="H21" s="507">
        <f>SUM(H8:H18)</f>
        <v>0</v>
      </c>
    </row>
    <row r="22" spans="1:8" ht="13.5" thickBot="1">
      <c r="A22" s="509"/>
      <c r="B22" s="510"/>
      <c r="C22" s="511"/>
      <c r="D22" s="510"/>
      <c r="E22" s="463"/>
      <c r="F22" s="501"/>
      <c r="G22" s="501"/>
      <c r="H22" s="512"/>
    </row>
    <row r="23" spans="1:8" ht="13.5" thickBot="1">
      <c r="A23" s="513"/>
      <c r="B23" s="514" t="s">
        <v>776</v>
      </c>
      <c r="C23" s="515"/>
      <c r="D23" s="516"/>
      <c r="E23" s="517"/>
      <c r="F23" s="518"/>
      <c r="G23" s="517"/>
      <c r="H23" s="519">
        <f>SUM(H21,F20)</f>
        <v>0</v>
      </c>
    </row>
  </sheetData>
  <sheetProtection password="C73F" sheet="1"/>
  <mergeCells count="2">
    <mergeCell ref="A1:H1"/>
    <mergeCell ref="A2:H2"/>
  </mergeCells>
  <conditionalFormatting sqref="E8:H23">
    <cfRule type="cellIs" dxfId="5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&amp;CMultimedia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9767C-D83F-4220-AAEF-401AB30778C2}">
  <sheetPr>
    <tabColor theme="9" tint="0.79998168889431442"/>
    <pageSetUpPr fitToPage="1"/>
  </sheetPr>
  <dimension ref="A1:I28"/>
  <sheetViews>
    <sheetView workbookViewId="0">
      <selection sqref="A1:H1"/>
    </sheetView>
  </sheetViews>
  <sheetFormatPr defaultRowHeight="12.75"/>
  <cols>
    <col min="1" max="1" width="5.7109375" style="816" customWidth="1"/>
    <col min="2" max="2" width="60.7109375" style="816" customWidth="1"/>
    <col min="3" max="3" width="7.7109375" style="816" customWidth="1"/>
    <col min="4" max="4" width="8.7109375" style="816" customWidth="1"/>
    <col min="5" max="5" width="13.7109375" style="816" customWidth="1"/>
    <col min="6" max="6" width="15.7109375" style="816" customWidth="1"/>
    <col min="7" max="7" width="13.7109375" style="816" customWidth="1"/>
    <col min="8" max="8" width="15.7109375" style="816" customWidth="1"/>
    <col min="9" max="9" width="2.7109375" style="816" customWidth="1"/>
    <col min="10" max="16384" width="9.140625" style="816"/>
  </cols>
  <sheetData>
    <row r="1" spans="1:9" ht="16.5" thickBot="1">
      <c r="A1" s="1178" t="s">
        <v>728</v>
      </c>
      <c r="B1" s="1179"/>
      <c r="C1" s="1179"/>
      <c r="D1" s="1179"/>
      <c r="E1" s="1179"/>
      <c r="F1" s="1179"/>
      <c r="G1" s="1179"/>
      <c r="H1" s="1180"/>
      <c r="I1" s="427"/>
    </row>
    <row r="2" spans="1:9" ht="39.950000000000003" customHeight="1" thickBot="1">
      <c r="A2" s="1184" t="s">
        <v>712</v>
      </c>
      <c r="B2" s="1185"/>
      <c r="C2" s="1185"/>
      <c r="D2" s="1185"/>
      <c r="E2" s="1185"/>
      <c r="F2" s="1185"/>
      <c r="G2" s="1185"/>
      <c r="H2" s="1186"/>
      <c r="I2" s="428"/>
    </row>
    <row r="3" spans="1:9" ht="21" thickBot="1">
      <c r="A3" s="429"/>
      <c r="B3" s="430"/>
      <c r="C3" s="431"/>
      <c r="D3" s="431"/>
      <c r="E3" s="432"/>
      <c r="F3" s="432"/>
      <c r="G3" s="432"/>
      <c r="H3" s="433"/>
      <c r="I3" s="434"/>
    </row>
    <row r="4" spans="1:9">
      <c r="A4" s="435" t="s">
        <v>729</v>
      </c>
      <c r="B4" s="436" t="s">
        <v>163</v>
      </c>
      <c r="C4" s="437" t="s">
        <v>730</v>
      </c>
      <c r="D4" s="437" t="s">
        <v>731</v>
      </c>
      <c r="E4" s="438" t="s">
        <v>732</v>
      </c>
      <c r="F4" s="438" t="s">
        <v>716</v>
      </c>
      <c r="G4" s="438" t="s">
        <v>733</v>
      </c>
      <c r="H4" s="439" t="s">
        <v>734</v>
      </c>
      <c r="I4" s="440"/>
    </row>
    <row r="5" spans="1:9" ht="13.5" thickBot="1">
      <c r="A5" s="441"/>
      <c r="B5" s="442"/>
      <c r="C5" s="443"/>
      <c r="D5" s="443"/>
      <c r="E5" s="444" t="s">
        <v>210</v>
      </c>
      <c r="F5" s="444" t="s">
        <v>210</v>
      </c>
      <c r="G5" s="444" t="s">
        <v>210</v>
      </c>
      <c r="H5" s="445" t="s">
        <v>210</v>
      </c>
      <c r="I5" s="440"/>
    </row>
    <row r="6" spans="1:9">
      <c r="A6" s="446"/>
      <c r="B6" s="447"/>
      <c r="C6" s="448"/>
      <c r="D6" s="448"/>
      <c r="E6" s="449"/>
      <c r="F6" s="449"/>
      <c r="G6" s="449"/>
      <c r="H6" s="450"/>
      <c r="I6" s="440"/>
    </row>
    <row r="7" spans="1:9">
      <c r="A7" s="451"/>
      <c r="B7" s="452" t="s">
        <v>725</v>
      </c>
      <c r="C7" s="453"/>
      <c r="D7" s="453"/>
      <c r="E7" s="454"/>
      <c r="F7" s="454"/>
      <c r="G7" s="454"/>
      <c r="H7" s="455"/>
      <c r="I7" s="456"/>
    </row>
    <row r="8" spans="1:9">
      <c r="A8" s="457"/>
      <c r="B8" s="458" t="s">
        <v>777</v>
      </c>
      <c r="C8" s="459"/>
      <c r="D8" s="460"/>
      <c r="E8" s="461"/>
      <c r="F8" s="461"/>
      <c r="G8" s="461"/>
      <c r="H8" s="462"/>
      <c r="I8" s="463"/>
    </row>
    <row r="9" spans="1:9" ht="60" customHeight="1">
      <c r="A9" s="464">
        <v>1</v>
      </c>
      <c r="B9" s="465" t="s">
        <v>778</v>
      </c>
      <c r="C9" s="466">
        <v>1</v>
      </c>
      <c r="D9" s="467" t="s">
        <v>19</v>
      </c>
      <c r="E9" s="468">
        <v>0</v>
      </c>
      <c r="F9" s="469">
        <f>E9*C9</f>
        <v>0</v>
      </c>
      <c r="G9" s="470">
        <v>0</v>
      </c>
      <c r="H9" s="471">
        <f>G9*C9</f>
        <v>0</v>
      </c>
      <c r="I9" s="472"/>
    </row>
    <row r="10" spans="1:9">
      <c r="A10" s="473"/>
      <c r="B10" s="474" t="s">
        <v>779</v>
      </c>
      <c r="C10" s="475"/>
      <c r="D10" s="476"/>
      <c r="E10" s="477"/>
      <c r="F10" s="469">
        <f t="shared" ref="F10:F23" si="0">E10*C10</f>
        <v>0</v>
      </c>
      <c r="G10" s="477"/>
      <c r="H10" s="471">
        <f t="shared" ref="H10:H23" si="1">G10*C10</f>
        <v>0</v>
      </c>
      <c r="I10" s="472"/>
    </row>
    <row r="11" spans="1:9" ht="30" customHeight="1">
      <c r="A11" s="464">
        <v>2</v>
      </c>
      <c r="B11" s="478" t="s">
        <v>780</v>
      </c>
      <c r="C11" s="466">
        <v>2</v>
      </c>
      <c r="D11" s="467" t="s">
        <v>19</v>
      </c>
      <c r="E11" s="470">
        <v>0</v>
      </c>
      <c r="F11" s="469">
        <f t="shared" si="0"/>
        <v>0</v>
      </c>
      <c r="G11" s="470">
        <v>0</v>
      </c>
      <c r="H11" s="471">
        <f t="shared" si="1"/>
        <v>0</v>
      </c>
      <c r="I11" s="472"/>
    </row>
    <row r="12" spans="1:9">
      <c r="A12" s="473"/>
      <c r="B12" s="474" t="s">
        <v>781</v>
      </c>
      <c r="C12" s="475"/>
      <c r="D12" s="476"/>
      <c r="E12" s="477"/>
      <c r="F12" s="469">
        <f t="shared" si="0"/>
        <v>0</v>
      </c>
      <c r="G12" s="477"/>
      <c r="H12" s="471">
        <f t="shared" si="1"/>
        <v>0</v>
      </c>
      <c r="I12" s="472"/>
    </row>
    <row r="13" spans="1:9" ht="25.5">
      <c r="A13" s="464">
        <v>3</v>
      </c>
      <c r="B13" s="465" t="s">
        <v>782</v>
      </c>
      <c r="C13" s="466">
        <v>1</v>
      </c>
      <c r="D13" s="467" t="s">
        <v>19</v>
      </c>
      <c r="E13" s="470">
        <v>0</v>
      </c>
      <c r="F13" s="469">
        <f t="shared" si="0"/>
        <v>0</v>
      </c>
      <c r="G13" s="470">
        <v>0</v>
      </c>
      <c r="H13" s="471">
        <f t="shared" si="1"/>
        <v>0</v>
      </c>
      <c r="I13" s="472"/>
    </row>
    <row r="14" spans="1:9">
      <c r="A14" s="473"/>
      <c r="B14" s="474" t="s">
        <v>779</v>
      </c>
      <c r="C14" s="475"/>
      <c r="D14" s="476"/>
      <c r="E14" s="477"/>
      <c r="F14" s="469">
        <f t="shared" si="0"/>
        <v>0</v>
      </c>
      <c r="G14" s="477"/>
      <c r="H14" s="471">
        <f t="shared" si="1"/>
        <v>0</v>
      </c>
      <c r="I14" s="472"/>
    </row>
    <row r="15" spans="1:9" ht="25.5">
      <c r="A15" s="464">
        <v>4</v>
      </c>
      <c r="B15" s="465" t="s">
        <v>783</v>
      </c>
      <c r="C15" s="466">
        <v>4</v>
      </c>
      <c r="D15" s="467" t="s">
        <v>19</v>
      </c>
      <c r="E15" s="470">
        <v>0</v>
      </c>
      <c r="F15" s="469">
        <f t="shared" si="0"/>
        <v>0</v>
      </c>
      <c r="G15" s="470">
        <v>0</v>
      </c>
      <c r="H15" s="471">
        <f t="shared" si="1"/>
        <v>0</v>
      </c>
      <c r="I15" s="472"/>
    </row>
    <row r="16" spans="1:9">
      <c r="A16" s="473"/>
      <c r="B16" s="474" t="s">
        <v>784</v>
      </c>
      <c r="C16" s="466"/>
      <c r="D16" s="467"/>
      <c r="E16" s="468"/>
      <c r="F16" s="469">
        <f t="shared" si="0"/>
        <v>0</v>
      </c>
      <c r="G16" s="468"/>
      <c r="H16" s="471">
        <f t="shared" si="1"/>
        <v>0</v>
      </c>
      <c r="I16" s="472"/>
    </row>
    <row r="17" spans="1:9" ht="25.5">
      <c r="A17" s="464">
        <v>5</v>
      </c>
      <c r="B17" s="465" t="s">
        <v>785</v>
      </c>
      <c r="C17" s="466">
        <v>2</v>
      </c>
      <c r="D17" s="467" t="s">
        <v>19</v>
      </c>
      <c r="E17" s="470">
        <v>0</v>
      </c>
      <c r="F17" s="469">
        <f t="shared" si="0"/>
        <v>0</v>
      </c>
      <c r="G17" s="470">
        <v>0</v>
      </c>
      <c r="H17" s="471">
        <f t="shared" si="1"/>
        <v>0</v>
      </c>
      <c r="I17" s="472"/>
    </row>
    <row r="18" spans="1:9">
      <c r="A18" s="473"/>
      <c r="B18" s="474" t="s">
        <v>781</v>
      </c>
      <c r="C18" s="466"/>
      <c r="D18" s="467"/>
      <c r="E18" s="468"/>
      <c r="F18" s="469">
        <f t="shared" si="0"/>
        <v>0</v>
      </c>
      <c r="G18" s="468"/>
      <c r="H18" s="471">
        <f t="shared" si="1"/>
        <v>0</v>
      </c>
      <c r="I18" s="472"/>
    </row>
    <row r="19" spans="1:9">
      <c r="A19" s="464">
        <v>6</v>
      </c>
      <c r="B19" s="465" t="s">
        <v>769</v>
      </c>
      <c r="C19" s="466">
        <v>1</v>
      </c>
      <c r="D19" s="467" t="s">
        <v>770</v>
      </c>
      <c r="E19" s="470">
        <v>0</v>
      </c>
      <c r="F19" s="469">
        <f t="shared" si="0"/>
        <v>0</v>
      </c>
      <c r="G19" s="470">
        <v>0</v>
      </c>
      <c r="H19" s="471">
        <f t="shared" si="1"/>
        <v>0</v>
      </c>
      <c r="I19" s="472"/>
    </row>
    <row r="20" spans="1:9">
      <c r="A20" s="473"/>
      <c r="B20" s="474" t="s">
        <v>779</v>
      </c>
      <c r="C20" s="475"/>
      <c r="D20" s="476"/>
      <c r="E20" s="477"/>
      <c r="F20" s="469">
        <f t="shared" si="0"/>
        <v>0</v>
      </c>
      <c r="G20" s="477"/>
      <c r="H20" s="471">
        <f t="shared" si="1"/>
        <v>0</v>
      </c>
      <c r="I20" s="472"/>
    </row>
    <row r="21" spans="1:9">
      <c r="A21" s="473"/>
      <c r="B21" s="479" t="s">
        <v>786</v>
      </c>
      <c r="C21" s="460"/>
      <c r="D21" s="480"/>
      <c r="E21" s="461">
        <v>0</v>
      </c>
      <c r="F21" s="469">
        <f t="shared" si="0"/>
        <v>0</v>
      </c>
      <c r="G21" s="461">
        <v>0</v>
      </c>
      <c r="H21" s="471">
        <f t="shared" si="1"/>
        <v>0</v>
      </c>
      <c r="I21" s="472"/>
    </row>
    <row r="22" spans="1:9">
      <c r="A22" s="464">
        <v>7</v>
      </c>
      <c r="B22" s="481" t="s">
        <v>787</v>
      </c>
      <c r="C22" s="482">
        <v>1</v>
      </c>
      <c r="D22" s="480" t="s">
        <v>19</v>
      </c>
      <c r="E22" s="461"/>
      <c r="F22" s="469">
        <f t="shared" si="0"/>
        <v>0</v>
      </c>
      <c r="G22" s="483">
        <v>0</v>
      </c>
      <c r="H22" s="471">
        <f t="shared" si="1"/>
        <v>0</v>
      </c>
      <c r="I22" s="472"/>
    </row>
    <row r="23" spans="1:9" ht="15">
      <c r="A23" s="484">
        <v>8</v>
      </c>
      <c r="B23" s="481" t="s">
        <v>788</v>
      </c>
      <c r="C23" s="482">
        <v>1</v>
      </c>
      <c r="D23" s="485" t="s">
        <v>19</v>
      </c>
      <c r="E23" s="461"/>
      <c r="F23" s="469">
        <f t="shared" si="0"/>
        <v>0</v>
      </c>
      <c r="G23" s="483">
        <v>0</v>
      </c>
      <c r="H23" s="471">
        <f t="shared" si="1"/>
        <v>0</v>
      </c>
      <c r="I23" s="472"/>
    </row>
    <row r="24" spans="1:9" ht="13.5" thickBot="1">
      <c r="A24" s="486"/>
      <c r="B24" s="487" t="s">
        <v>775</v>
      </c>
      <c r="C24" s="488"/>
      <c r="D24" s="489"/>
      <c r="E24" s="489"/>
      <c r="F24" s="490"/>
      <c r="G24" s="490"/>
      <c r="H24" s="491"/>
      <c r="I24" s="492"/>
    </row>
    <row r="25" spans="1:9">
      <c r="A25" s="493"/>
      <c r="B25" s="494" t="s">
        <v>716</v>
      </c>
      <c r="C25" s="495"/>
      <c r="D25" s="496"/>
      <c r="E25" s="497"/>
      <c r="F25" s="498">
        <f>SUM(F8:F23)</f>
        <v>0</v>
      </c>
      <c r="G25" s="499"/>
      <c r="H25" s="500"/>
      <c r="I25" s="501"/>
    </row>
    <row r="26" spans="1:9">
      <c r="A26" s="502"/>
      <c r="B26" s="503" t="s">
        <v>717</v>
      </c>
      <c r="C26" s="504"/>
      <c r="D26" s="505"/>
      <c r="E26" s="461"/>
      <c r="F26" s="506"/>
      <c r="G26" s="506"/>
      <c r="H26" s="507">
        <f>SUM(H8:H23)</f>
        <v>0</v>
      </c>
      <c r="I26" s="508"/>
    </row>
    <row r="27" spans="1:9" ht="13.5" thickBot="1">
      <c r="A27" s="509"/>
      <c r="B27" s="510"/>
      <c r="C27" s="511"/>
      <c r="D27" s="510"/>
      <c r="E27" s="463"/>
      <c r="F27" s="501"/>
      <c r="G27" s="501"/>
      <c r="H27" s="512"/>
      <c r="I27" s="508"/>
    </row>
    <row r="28" spans="1:9" ht="13.5" thickBot="1">
      <c r="A28" s="513"/>
      <c r="B28" s="514" t="s">
        <v>776</v>
      </c>
      <c r="C28" s="515"/>
      <c r="D28" s="516"/>
      <c r="E28" s="517"/>
      <c r="F28" s="518"/>
      <c r="G28" s="517"/>
      <c r="H28" s="519">
        <f>SUM(H26,F25)</f>
        <v>0</v>
      </c>
      <c r="I28" s="520"/>
    </row>
  </sheetData>
  <sheetProtection password="C73F" sheet="1"/>
  <mergeCells count="2">
    <mergeCell ref="A1:H1"/>
    <mergeCell ref="A2:H2"/>
  </mergeCells>
  <conditionalFormatting sqref="E8:I28">
    <cfRule type="cellIs" dxfId="4" priority="1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2" fitToHeight="0" orientation="portrait" r:id="rId1"/>
  <headerFooter alignWithMargins="0">
    <oddHeader>&amp;CAktivní prvky PC sítě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D648B-2612-45B4-AE14-BE166C87F0B3}">
  <sheetPr>
    <tabColor theme="9" tint="0.79998168889431442"/>
    <pageSetUpPr fitToPage="1"/>
  </sheetPr>
  <dimension ref="A1:I53"/>
  <sheetViews>
    <sheetView zoomScaleNormal="100" zoomScaleSheetLayoutView="93" workbookViewId="0">
      <selection sqref="A1:H1"/>
    </sheetView>
  </sheetViews>
  <sheetFormatPr defaultRowHeight="12.75"/>
  <cols>
    <col min="1" max="1" width="5.7109375" style="317" customWidth="1"/>
    <col min="2" max="2" width="60.7109375" style="317" customWidth="1"/>
    <col min="3" max="3" width="7.7109375" style="316" customWidth="1"/>
    <col min="4" max="4" width="8.7109375" style="316" customWidth="1"/>
    <col min="5" max="5" width="13.7109375" style="425" customWidth="1"/>
    <col min="6" max="6" width="15.7109375" style="426" customWidth="1"/>
    <col min="7" max="7" width="13.7109375" style="425" customWidth="1"/>
    <col min="8" max="8" width="15.7109375" style="426" customWidth="1"/>
    <col min="9" max="9" width="14.5703125" style="316" bestFit="1" customWidth="1"/>
    <col min="10" max="16384" width="9.140625" style="316"/>
  </cols>
  <sheetData>
    <row r="1" spans="1:9" s="303" customFormat="1" ht="21" thickBot="1">
      <c r="A1" s="1175" t="s">
        <v>728</v>
      </c>
      <c r="B1" s="1176"/>
      <c r="C1" s="1176"/>
      <c r="D1" s="1176"/>
      <c r="E1" s="1176"/>
      <c r="F1" s="1176"/>
      <c r="G1" s="1176"/>
      <c r="H1" s="1177"/>
      <c r="I1" s="302"/>
    </row>
    <row r="2" spans="1:9" s="303" customFormat="1" ht="39.950000000000003" customHeight="1" thickBot="1">
      <c r="A2" s="1175" t="s">
        <v>712</v>
      </c>
      <c r="B2" s="1176"/>
      <c r="C2" s="1176"/>
      <c r="D2" s="1176"/>
      <c r="E2" s="1176"/>
      <c r="F2" s="1176"/>
      <c r="G2" s="1176"/>
      <c r="H2" s="1177"/>
      <c r="I2" s="302"/>
    </row>
    <row r="3" spans="1:9" s="303" customFormat="1" ht="21" thickBot="1">
      <c r="A3" s="304"/>
      <c r="B3" s="305"/>
      <c r="C3" s="306"/>
      <c r="D3" s="306"/>
      <c r="E3" s="307"/>
      <c r="F3" s="308"/>
      <c r="G3" s="307"/>
      <c r="H3" s="309"/>
      <c r="I3" s="302"/>
    </row>
    <row r="4" spans="1:9" s="317" customFormat="1" ht="25.5">
      <c r="A4" s="310" t="s">
        <v>729</v>
      </c>
      <c r="B4" s="311" t="s">
        <v>163</v>
      </c>
      <c r="C4" s="312" t="s">
        <v>730</v>
      </c>
      <c r="D4" s="312" t="s">
        <v>731</v>
      </c>
      <c r="E4" s="313" t="s">
        <v>732</v>
      </c>
      <c r="F4" s="314" t="s">
        <v>716</v>
      </c>
      <c r="G4" s="313" t="s">
        <v>733</v>
      </c>
      <c r="H4" s="315" t="s">
        <v>734</v>
      </c>
      <c r="I4" s="316"/>
    </row>
    <row r="5" spans="1:9" s="317" customFormat="1" ht="13.5" thickBot="1">
      <c r="A5" s="318"/>
      <c r="B5" s="319"/>
      <c r="C5" s="320"/>
      <c r="D5" s="320"/>
      <c r="E5" s="321" t="s">
        <v>210</v>
      </c>
      <c r="F5" s="322" t="s">
        <v>210</v>
      </c>
      <c r="G5" s="321" t="s">
        <v>210</v>
      </c>
      <c r="H5" s="323" t="s">
        <v>210</v>
      </c>
      <c r="I5" s="316"/>
    </row>
    <row r="6" spans="1:9" s="317" customFormat="1">
      <c r="A6" s="324"/>
      <c r="B6" s="325"/>
      <c r="C6" s="326"/>
      <c r="D6" s="326"/>
      <c r="E6" s="327"/>
      <c r="F6" s="328"/>
      <c r="G6" s="327"/>
      <c r="H6" s="329"/>
      <c r="I6" s="316"/>
    </row>
    <row r="7" spans="1:9" s="317" customFormat="1">
      <c r="A7" s="330"/>
      <c r="B7" s="331" t="s">
        <v>726</v>
      </c>
      <c r="C7" s="332"/>
      <c r="D7" s="332"/>
      <c r="E7" s="333"/>
      <c r="F7" s="334"/>
      <c r="G7" s="333"/>
      <c r="H7" s="335"/>
      <c r="I7" s="316"/>
    </row>
    <row r="8" spans="1:9" s="317" customFormat="1">
      <c r="A8" s="336"/>
      <c r="B8" s="337"/>
      <c r="C8" s="337"/>
      <c r="D8" s="337"/>
      <c r="E8" s="338"/>
      <c r="F8" s="339"/>
      <c r="G8" s="338"/>
      <c r="H8" s="340"/>
      <c r="I8" s="316"/>
    </row>
    <row r="9" spans="1:9">
      <c r="A9" s="341"/>
      <c r="B9" s="342" t="s">
        <v>735</v>
      </c>
      <c r="C9" s="343"/>
      <c r="D9" s="344"/>
      <c r="E9" s="345"/>
      <c r="F9" s="346">
        <f>PRODUCT(C9,E9)</f>
        <v>0</v>
      </c>
      <c r="G9" s="345"/>
      <c r="H9" s="347">
        <f>PRODUCT(C9,G9)</f>
        <v>0</v>
      </c>
    </row>
    <row r="10" spans="1:9" s="350" customFormat="1">
      <c r="A10" s="341">
        <v>1</v>
      </c>
      <c r="B10" s="837" t="s">
        <v>736</v>
      </c>
      <c r="C10" s="348">
        <v>450</v>
      </c>
      <c r="D10" s="349" t="s">
        <v>16</v>
      </c>
      <c r="E10" s="826">
        <v>0</v>
      </c>
      <c r="F10" s="346">
        <f>E10*C10</f>
        <v>0</v>
      </c>
      <c r="G10" s="826">
        <v>0</v>
      </c>
      <c r="H10" s="347">
        <f>G10*C10</f>
        <v>0</v>
      </c>
    </row>
    <row r="11" spans="1:9" s="350" customFormat="1">
      <c r="A11" s="351"/>
      <c r="B11" s="838" t="s">
        <v>737</v>
      </c>
      <c r="C11" s="352"/>
      <c r="D11" s="353"/>
      <c r="E11" s="827"/>
      <c r="F11" s="346">
        <f t="shared" ref="F11:F47" si="0">E11*C11</f>
        <v>0</v>
      </c>
      <c r="G11" s="827"/>
      <c r="H11" s="347">
        <f t="shared" ref="H11:H47" si="1">G11*C11</f>
        <v>0</v>
      </c>
    </row>
    <row r="12" spans="1:9" s="350" customFormat="1">
      <c r="A12" s="341">
        <v>2</v>
      </c>
      <c r="B12" s="837" t="s">
        <v>738</v>
      </c>
      <c r="C12" s="348">
        <v>380</v>
      </c>
      <c r="D12" s="349" t="s">
        <v>16</v>
      </c>
      <c r="E12" s="826">
        <v>0</v>
      </c>
      <c r="F12" s="346">
        <f t="shared" si="0"/>
        <v>0</v>
      </c>
      <c r="G12" s="826">
        <v>0</v>
      </c>
      <c r="H12" s="347">
        <f t="shared" si="1"/>
        <v>0</v>
      </c>
    </row>
    <row r="13" spans="1:9" s="350" customFormat="1">
      <c r="A13" s="351"/>
      <c r="B13" s="838" t="s">
        <v>739</v>
      </c>
      <c r="C13" s="352"/>
      <c r="D13" s="353"/>
      <c r="E13" s="827"/>
      <c r="F13" s="346">
        <f t="shared" si="0"/>
        <v>0</v>
      </c>
      <c r="G13" s="827"/>
      <c r="H13" s="347">
        <f t="shared" si="1"/>
        <v>0</v>
      </c>
    </row>
    <row r="14" spans="1:9" s="350" customFormat="1">
      <c r="A14" s="341">
        <v>3</v>
      </c>
      <c r="B14" s="837" t="s">
        <v>740</v>
      </c>
      <c r="C14" s="348">
        <v>350</v>
      </c>
      <c r="D14" s="349" t="s">
        <v>16</v>
      </c>
      <c r="E14" s="826">
        <v>0</v>
      </c>
      <c r="F14" s="346">
        <f t="shared" si="0"/>
        <v>0</v>
      </c>
      <c r="G14" s="826">
        <v>0</v>
      </c>
      <c r="H14" s="347">
        <f t="shared" si="1"/>
        <v>0</v>
      </c>
    </row>
    <row r="15" spans="1:9" s="350" customFormat="1">
      <c r="A15" s="351"/>
      <c r="B15" s="838" t="s">
        <v>741</v>
      </c>
      <c r="C15" s="352"/>
      <c r="D15" s="353"/>
      <c r="E15" s="827"/>
      <c r="F15" s="346">
        <f t="shared" si="0"/>
        <v>0</v>
      </c>
      <c r="G15" s="827"/>
      <c r="H15" s="347">
        <f t="shared" si="1"/>
        <v>0</v>
      </c>
    </row>
    <row r="16" spans="1:9" s="350" customFormat="1">
      <c r="A16" s="341">
        <v>4</v>
      </c>
      <c r="B16" s="837" t="s">
        <v>742</v>
      </c>
      <c r="C16" s="348">
        <v>290</v>
      </c>
      <c r="D16" s="349" t="s">
        <v>16</v>
      </c>
      <c r="E16" s="826">
        <v>0</v>
      </c>
      <c r="F16" s="346">
        <f t="shared" si="0"/>
        <v>0</v>
      </c>
      <c r="G16" s="826">
        <v>0</v>
      </c>
      <c r="H16" s="347">
        <f t="shared" si="1"/>
        <v>0</v>
      </c>
    </row>
    <row r="17" spans="1:8" s="350" customFormat="1">
      <c r="A17" s="351"/>
      <c r="B17" s="838" t="s">
        <v>743</v>
      </c>
      <c r="C17" s="352"/>
      <c r="D17" s="353"/>
      <c r="E17" s="827"/>
      <c r="F17" s="346">
        <f t="shared" si="0"/>
        <v>0</v>
      </c>
      <c r="G17" s="827"/>
      <c r="H17" s="347">
        <f t="shared" si="1"/>
        <v>0</v>
      </c>
    </row>
    <row r="18" spans="1:8" s="350" customFormat="1">
      <c r="A18" s="341">
        <v>5</v>
      </c>
      <c r="B18" s="837" t="s">
        <v>744</v>
      </c>
      <c r="C18" s="348">
        <v>100</v>
      </c>
      <c r="D18" s="349" t="s">
        <v>16</v>
      </c>
      <c r="E18" s="826">
        <v>0</v>
      </c>
      <c r="F18" s="346">
        <f t="shared" si="0"/>
        <v>0</v>
      </c>
      <c r="G18" s="826">
        <v>0</v>
      </c>
      <c r="H18" s="347">
        <f t="shared" si="1"/>
        <v>0</v>
      </c>
    </row>
    <row r="19" spans="1:8" s="350" customFormat="1">
      <c r="A19" s="351"/>
      <c r="B19" s="838" t="s">
        <v>743</v>
      </c>
      <c r="C19" s="352"/>
      <c r="D19" s="353"/>
      <c r="E19" s="827"/>
      <c r="F19" s="346">
        <f t="shared" si="0"/>
        <v>0</v>
      </c>
      <c r="G19" s="827"/>
      <c r="H19" s="347">
        <f t="shared" si="1"/>
        <v>0</v>
      </c>
    </row>
    <row r="20" spans="1:8" s="350" customFormat="1">
      <c r="A20" s="341">
        <v>6</v>
      </c>
      <c r="B20" s="837" t="s">
        <v>745</v>
      </c>
      <c r="C20" s="348">
        <v>80</v>
      </c>
      <c r="D20" s="349" t="s">
        <v>16</v>
      </c>
      <c r="E20" s="826">
        <v>0</v>
      </c>
      <c r="F20" s="346">
        <f t="shared" si="0"/>
        <v>0</v>
      </c>
      <c r="G20" s="826">
        <v>0</v>
      </c>
      <c r="H20" s="347">
        <f t="shared" si="1"/>
        <v>0</v>
      </c>
    </row>
    <row r="21" spans="1:8" s="350" customFormat="1">
      <c r="A21" s="351"/>
      <c r="B21" s="838" t="s">
        <v>746</v>
      </c>
      <c r="C21" s="352"/>
      <c r="D21" s="353"/>
      <c r="E21" s="827"/>
      <c r="F21" s="346">
        <f t="shared" si="0"/>
        <v>0</v>
      </c>
      <c r="G21" s="827"/>
      <c r="H21" s="347">
        <f t="shared" si="1"/>
        <v>0</v>
      </c>
    </row>
    <row r="22" spans="1:8" s="350" customFormat="1">
      <c r="A22" s="341">
        <v>7</v>
      </c>
      <c r="B22" s="825" t="s">
        <v>747</v>
      </c>
      <c r="C22" s="348">
        <v>60</v>
      </c>
      <c r="D22" s="354" t="s">
        <v>16</v>
      </c>
      <c r="E22" s="826">
        <v>0</v>
      </c>
      <c r="F22" s="346">
        <f t="shared" si="0"/>
        <v>0</v>
      </c>
      <c r="G22" s="826">
        <v>0</v>
      </c>
      <c r="H22" s="347">
        <f t="shared" si="1"/>
        <v>0</v>
      </c>
    </row>
    <row r="23" spans="1:8" s="350" customFormat="1">
      <c r="A23" s="351"/>
      <c r="B23" s="838" t="s">
        <v>748</v>
      </c>
      <c r="C23" s="352"/>
      <c r="D23" s="353"/>
      <c r="E23" s="827"/>
      <c r="F23" s="346">
        <f t="shared" si="0"/>
        <v>0</v>
      </c>
      <c r="G23" s="827"/>
      <c r="H23" s="347">
        <f t="shared" si="1"/>
        <v>0</v>
      </c>
    </row>
    <row r="24" spans="1:8" s="350" customFormat="1" ht="25.5">
      <c r="A24" s="341">
        <v>8</v>
      </c>
      <c r="B24" s="825" t="s">
        <v>749</v>
      </c>
      <c r="C24" s="348">
        <v>100</v>
      </c>
      <c r="D24" s="354" t="s">
        <v>16</v>
      </c>
      <c r="E24" s="826">
        <v>0</v>
      </c>
      <c r="F24" s="346">
        <f t="shared" si="0"/>
        <v>0</v>
      </c>
      <c r="G24" s="826">
        <v>0</v>
      </c>
      <c r="H24" s="347">
        <f t="shared" si="1"/>
        <v>0</v>
      </c>
    </row>
    <row r="25" spans="1:8" s="350" customFormat="1">
      <c r="A25" s="351"/>
      <c r="B25" s="838" t="s">
        <v>750</v>
      </c>
      <c r="C25" s="352"/>
      <c r="D25" s="353"/>
      <c r="E25" s="827"/>
      <c r="F25" s="346">
        <f t="shared" si="0"/>
        <v>0</v>
      </c>
      <c r="G25" s="827"/>
      <c r="H25" s="347">
        <f t="shared" si="1"/>
        <v>0</v>
      </c>
    </row>
    <row r="26" spans="1:8" s="350" customFormat="1" ht="25.5">
      <c r="A26" s="341">
        <v>9</v>
      </c>
      <c r="B26" s="825" t="s">
        <v>751</v>
      </c>
      <c r="C26" s="348">
        <v>140</v>
      </c>
      <c r="D26" s="354" t="s">
        <v>16</v>
      </c>
      <c r="E26" s="826">
        <v>0</v>
      </c>
      <c r="F26" s="346">
        <f t="shared" si="0"/>
        <v>0</v>
      </c>
      <c r="G26" s="826">
        <v>0</v>
      </c>
      <c r="H26" s="347">
        <f t="shared" si="1"/>
        <v>0</v>
      </c>
    </row>
    <row r="27" spans="1:8" s="350" customFormat="1">
      <c r="A27" s="351"/>
      <c r="B27" s="838" t="s">
        <v>752</v>
      </c>
      <c r="C27" s="352"/>
      <c r="D27" s="353"/>
      <c r="E27" s="827"/>
      <c r="F27" s="346">
        <f t="shared" si="0"/>
        <v>0</v>
      </c>
      <c r="G27" s="827"/>
      <c r="H27" s="347">
        <f t="shared" si="1"/>
        <v>0</v>
      </c>
    </row>
    <row r="28" spans="1:8" ht="15">
      <c r="A28" s="341">
        <v>10</v>
      </c>
      <c r="B28" s="841" t="s">
        <v>753</v>
      </c>
      <c r="C28" s="355">
        <v>78</v>
      </c>
      <c r="D28" s="356" t="s">
        <v>19</v>
      </c>
      <c r="E28" s="826">
        <v>0</v>
      </c>
      <c r="F28" s="346">
        <f t="shared" si="0"/>
        <v>0</v>
      </c>
      <c r="G28" s="826">
        <v>0</v>
      </c>
      <c r="H28" s="347">
        <f t="shared" si="1"/>
        <v>0</v>
      </c>
    </row>
    <row r="29" spans="1:8">
      <c r="A29" s="351"/>
      <c r="B29" s="842" t="s">
        <v>754</v>
      </c>
      <c r="C29" s="352"/>
      <c r="D29" s="353"/>
      <c r="E29" s="827"/>
      <c r="F29" s="346">
        <f t="shared" si="0"/>
        <v>0</v>
      </c>
      <c r="G29" s="827"/>
      <c r="H29" s="347">
        <f t="shared" si="1"/>
        <v>0</v>
      </c>
    </row>
    <row r="30" spans="1:8" ht="15">
      <c r="A30" s="341">
        <v>11</v>
      </c>
      <c r="B30" s="841" t="s">
        <v>755</v>
      </c>
      <c r="C30" s="355">
        <v>54</v>
      </c>
      <c r="D30" s="356" t="s">
        <v>19</v>
      </c>
      <c r="E30" s="826">
        <v>0</v>
      </c>
      <c r="F30" s="346">
        <f t="shared" si="0"/>
        <v>0</v>
      </c>
      <c r="G30" s="826">
        <v>0</v>
      </c>
      <c r="H30" s="347">
        <f t="shared" si="1"/>
        <v>0</v>
      </c>
    </row>
    <row r="31" spans="1:8">
      <c r="A31" s="351"/>
      <c r="B31" s="842" t="s">
        <v>756</v>
      </c>
      <c r="C31" s="352"/>
      <c r="D31" s="353"/>
      <c r="E31" s="827"/>
      <c r="F31" s="346">
        <f t="shared" si="0"/>
        <v>0</v>
      </c>
      <c r="G31" s="827"/>
      <c r="H31" s="347">
        <f t="shared" si="1"/>
        <v>0</v>
      </c>
    </row>
    <row r="32" spans="1:8" ht="15">
      <c r="A32" s="341">
        <v>12</v>
      </c>
      <c r="B32" s="841" t="s">
        <v>757</v>
      </c>
      <c r="C32" s="355">
        <v>24</v>
      </c>
      <c r="D32" s="356" t="s">
        <v>19</v>
      </c>
      <c r="E32" s="826">
        <v>0</v>
      </c>
      <c r="F32" s="346">
        <f t="shared" si="0"/>
        <v>0</v>
      </c>
      <c r="G32" s="826">
        <v>0</v>
      </c>
      <c r="H32" s="347">
        <f t="shared" si="1"/>
        <v>0</v>
      </c>
    </row>
    <row r="33" spans="1:8">
      <c r="A33" s="351"/>
      <c r="B33" s="842" t="s">
        <v>758</v>
      </c>
      <c r="C33" s="352"/>
      <c r="D33" s="353"/>
      <c r="E33" s="827"/>
      <c r="F33" s="346">
        <f t="shared" si="0"/>
        <v>0</v>
      </c>
      <c r="G33" s="827"/>
      <c r="H33" s="347">
        <f t="shared" si="1"/>
        <v>0</v>
      </c>
    </row>
    <row r="34" spans="1:8" ht="25.5">
      <c r="A34" s="341">
        <v>13</v>
      </c>
      <c r="B34" s="841" t="s">
        <v>759</v>
      </c>
      <c r="C34" s="355">
        <v>32</v>
      </c>
      <c r="D34" s="356" t="s">
        <v>19</v>
      </c>
      <c r="E34" s="830">
        <v>0</v>
      </c>
      <c r="F34" s="346">
        <f t="shared" si="0"/>
        <v>0</v>
      </c>
      <c r="G34" s="826">
        <v>0</v>
      </c>
      <c r="H34" s="347">
        <f t="shared" si="1"/>
        <v>0</v>
      </c>
    </row>
    <row r="35" spans="1:8">
      <c r="A35" s="351"/>
      <c r="B35" s="842" t="s">
        <v>760</v>
      </c>
      <c r="C35" s="352"/>
      <c r="D35" s="353"/>
      <c r="E35" s="827"/>
      <c r="F35" s="346">
        <f t="shared" si="0"/>
        <v>0</v>
      </c>
      <c r="G35" s="827"/>
      <c r="H35" s="347">
        <f t="shared" si="1"/>
        <v>0</v>
      </c>
    </row>
    <row r="36" spans="1:8" ht="25.5">
      <c r="A36" s="341">
        <v>14</v>
      </c>
      <c r="B36" s="357" t="s">
        <v>761</v>
      </c>
      <c r="C36" s="358">
        <v>12</v>
      </c>
      <c r="D36" s="357" t="s">
        <v>19</v>
      </c>
      <c r="E36" s="359">
        <v>0</v>
      </c>
      <c r="F36" s="346">
        <f t="shared" si="0"/>
        <v>0</v>
      </c>
      <c r="G36" s="360">
        <v>0</v>
      </c>
      <c r="H36" s="347">
        <f t="shared" si="1"/>
        <v>0</v>
      </c>
    </row>
    <row r="37" spans="1:8">
      <c r="A37" s="351"/>
      <c r="B37" s="842" t="s">
        <v>762</v>
      </c>
      <c r="C37" s="358"/>
      <c r="D37" s="357"/>
      <c r="E37" s="361"/>
      <c r="F37" s="346">
        <f t="shared" si="0"/>
        <v>0</v>
      </c>
      <c r="G37" s="359"/>
      <c r="H37" s="347">
        <f t="shared" si="1"/>
        <v>0</v>
      </c>
    </row>
    <row r="38" spans="1:8">
      <c r="A38" s="341">
        <v>15</v>
      </c>
      <c r="B38" s="828" t="s">
        <v>763</v>
      </c>
      <c r="C38" s="348">
        <v>14</v>
      </c>
      <c r="D38" s="349" t="s">
        <v>19</v>
      </c>
      <c r="E38" s="826">
        <v>0</v>
      </c>
      <c r="F38" s="346">
        <f t="shared" si="0"/>
        <v>0</v>
      </c>
      <c r="G38" s="826">
        <v>0</v>
      </c>
      <c r="H38" s="347">
        <f t="shared" si="1"/>
        <v>0</v>
      </c>
    </row>
    <row r="39" spans="1:8" s="350" customFormat="1">
      <c r="A39" s="351"/>
      <c r="B39" s="829" t="s">
        <v>764</v>
      </c>
      <c r="C39" s="352"/>
      <c r="D39" s="353"/>
      <c r="E39" s="827"/>
      <c r="F39" s="346">
        <f t="shared" si="0"/>
        <v>0</v>
      </c>
      <c r="G39" s="827"/>
      <c r="H39" s="347">
        <f t="shared" si="1"/>
        <v>0</v>
      </c>
    </row>
    <row r="40" spans="1:8" ht="25.5">
      <c r="A40" s="341">
        <v>16</v>
      </c>
      <c r="B40" s="362" t="s">
        <v>765</v>
      </c>
      <c r="C40" s="843">
        <v>420</v>
      </c>
      <c r="D40" s="349" t="s">
        <v>16</v>
      </c>
      <c r="E40" s="830">
        <v>0</v>
      </c>
      <c r="F40" s="346">
        <f t="shared" si="0"/>
        <v>0</v>
      </c>
      <c r="G40" s="826">
        <v>0</v>
      </c>
      <c r="H40" s="347">
        <f t="shared" si="1"/>
        <v>0</v>
      </c>
    </row>
    <row r="41" spans="1:8" s="350" customFormat="1">
      <c r="A41" s="351"/>
      <c r="B41" s="363" t="s">
        <v>766</v>
      </c>
      <c r="C41" s="844"/>
      <c r="D41" s="353"/>
      <c r="E41" s="827"/>
      <c r="F41" s="346">
        <f t="shared" si="0"/>
        <v>0</v>
      </c>
      <c r="G41" s="827"/>
      <c r="H41" s="347">
        <f t="shared" si="1"/>
        <v>0</v>
      </c>
    </row>
    <row r="42" spans="1:8" ht="51">
      <c r="A42" s="341">
        <v>17</v>
      </c>
      <c r="B42" s="362" t="s">
        <v>767</v>
      </c>
      <c r="C42" s="843">
        <v>25</v>
      </c>
      <c r="D42" s="349" t="s">
        <v>16</v>
      </c>
      <c r="E42" s="826">
        <v>0</v>
      </c>
      <c r="F42" s="346">
        <f t="shared" si="0"/>
        <v>0</v>
      </c>
      <c r="G42" s="826">
        <v>0</v>
      </c>
      <c r="H42" s="347">
        <f t="shared" si="1"/>
        <v>0</v>
      </c>
    </row>
    <row r="43" spans="1:8" s="350" customFormat="1">
      <c r="A43" s="351"/>
      <c r="B43" s="363" t="s">
        <v>768</v>
      </c>
      <c r="C43" s="844"/>
      <c r="D43" s="353"/>
      <c r="E43" s="827"/>
      <c r="F43" s="346">
        <f t="shared" si="0"/>
        <v>0</v>
      </c>
      <c r="G43" s="827"/>
      <c r="H43" s="347">
        <f t="shared" si="1"/>
        <v>0</v>
      </c>
    </row>
    <row r="44" spans="1:8" s="368" customFormat="1" ht="15">
      <c r="A44" s="341">
        <v>18</v>
      </c>
      <c r="B44" s="364" t="s">
        <v>769</v>
      </c>
      <c r="C44" s="365">
        <v>1</v>
      </c>
      <c r="D44" s="366" t="s">
        <v>770</v>
      </c>
      <c r="E44" s="367">
        <v>0</v>
      </c>
      <c r="F44" s="346">
        <f t="shared" si="0"/>
        <v>0</v>
      </c>
      <c r="G44" s="367">
        <v>0</v>
      </c>
      <c r="H44" s="347">
        <f t="shared" si="1"/>
        <v>0</v>
      </c>
    </row>
    <row r="45" spans="1:8" s="373" customFormat="1">
      <c r="A45" s="351"/>
      <c r="B45" s="369" t="s">
        <v>771</v>
      </c>
      <c r="C45" s="370"/>
      <c r="D45" s="371"/>
      <c r="E45" s="372"/>
      <c r="F45" s="346">
        <f t="shared" si="0"/>
        <v>0</v>
      </c>
      <c r="G45" s="372"/>
      <c r="H45" s="347">
        <f t="shared" si="1"/>
        <v>0</v>
      </c>
    </row>
    <row r="46" spans="1:8" ht="25.5">
      <c r="A46" s="341">
        <v>19</v>
      </c>
      <c r="B46" s="825" t="s">
        <v>772</v>
      </c>
      <c r="C46" s="374">
        <v>80</v>
      </c>
      <c r="D46" s="375" t="s">
        <v>773</v>
      </c>
      <c r="E46" s="830">
        <v>0</v>
      </c>
      <c r="F46" s="346">
        <f t="shared" si="0"/>
        <v>0</v>
      </c>
      <c r="G46" s="376">
        <v>0</v>
      </c>
      <c r="H46" s="347">
        <f t="shared" si="1"/>
        <v>0</v>
      </c>
    </row>
    <row r="47" spans="1:8" s="350" customFormat="1">
      <c r="A47" s="351"/>
      <c r="B47" s="824" t="s">
        <v>774</v>
      </c>
      <c r="C47" s="377"/>
      <c r="D47" s="378"/>
      <c r="E47" s="827"/>
      <c r="F47" s="346">
        <f t="shared" si="0"/>
        <v>0</v>
      </c>
      <c r="G47" s="379"/>
      <c r="H47" s="347">
        <f t="shared" si="1"/>
        <v>0</v>
      </c>
    </row>
    <row r="48" spans="1:8" s="387" customFormat="1">
      <c r="A48" s="380"/>
      <c r="B48" s="381" t="s">
        <v>775</v>
      </c>
      <c r="C48" s="382"/>
      <c r="D48" s="383"/>
      <c r="E48" s="384"/>
      <c r="F48" s="385"/>
      <c r="G48" s="384"/>
      <c r="H48" s="386"/>
    </row>
    <row r="49" spans="1:8" s="387" customFormat="1" ht="13.5" thickBot="1">
      <c r="A49" s="388"/>
      <c r="B49" s="389"/>
      <c r="C49" s="390"/>
      <c r="D49" s="391"/>
      <c r="E49" s="392"/>
      <c r="F49" s="393"/>
      <c r="G49" s="392"/>
      <c r="H49" s="394"/>
    </row>
    <row r="50" spans="1:8">
      <c r="A50" s="395"/>
      <c r="B50" s="396" t="s">
        <v>716</v>
      </c>
      <c r="C50" s="397"/>
      <c r="D50" s="398"/>
      <c r="E50" s="399"/>
      <c r="F50" s="400">
        <f>SUM(F9:F46)</f>
        <v>0</v>
      </c>
      <c r="G50" s="401"/>
      <c r="H50" s="402"/>
    </row>
    <row r="51" spans="1:8">
      <c r="A51" s="403"/>
      <c r="B51" s="404" t="s">
        <v>717</v>
      </c>
      <c r="C51" s="405"/>
      <c r="D51" s="406"/>
      <c r="E51" s="407"/>
      <c r="F51" s="408"/>
      <c r="G51" s="409"/>
      <c r="H51" s="410">
        <f>SUM(H8:H47)</f>
        <v>0</v>
      </c>
    </row>
    <row r="52" spans="1:8" ht="13.5" thickBot="1">
      <c r="A52" s="411"/>
      <c r="B52" s="412"/>
      <c r="C52" s="413"/>
      <c r="D52" s="412"/>
      <c r="E52" s="414"/>
      <c r="F52" s="415"/>
      <c r="G52" s="416"/>
      <c r="H52" s="417"/>
    </row>
    <row r="53" spans="1:8" ht="13.5" thickBot="1">
      <c r="A53" s="418"/>
      <c r="B53" s="419" t="s">
        <v>776</v>
      </c>
      <c r="C53" s="420"/>
      <c r="D53" s="421"/>
      <c r="E53" s="422"/>
      <c r="F53" s="423"/>
      <c r="G53" s="422"/>
      <c r="H53" s="424">
        <f>SUM(H51,F50)</f>
        <v>0</v>
      </c>
    </row>
  </sheetData>
  <sheetProtection password="C73F" sheet="1"/>
  <mergeCells count="2">
    <mergeCell ref="A1:H1"/>
    <mergeCell ref="A2:H2"/>
  </mergeCells>
  <conditionalFormatting sqref="E11:E43 G11:G43">
    <cfRule type="cellIs" dxfId="3" priority="2" stopIfTrue="1" operator="equal">
      <formula>0</formula>
    </cfRule>
  </conditionalFormatting>
  <conditionalFormatting sqref="E44:E45 G44:G45">
    <cfRule type="cellIs" dxfId="2" priority="1" stopIfTrue="1" operator="equal">
      <formula>0</formula>
    </cfRule>
  </conditionalFormatting>
  <conditionalFormatting sqref="E9:H10 F11:F47 H11:H47 E46:E47 G46:G47 E48:H53">
    <cfRule type="cellIs" dxfId="1" priority="3" stopIfTrue="1" operator="equal">
      <formula>0</formula>
    </cfRule>
  </conditionalFormatting>
  <conditionalFormatting sqref="G28:G35 E28:E36">
    <cfRule type="cellIs" dxfId="0" priority="4" stopIfTrue="1" operator="equal">
      <formula>0</formula>
    </cfRule>
  </conditionalFormatting>
  <printOptions horizontalCentered="1"/>
  <pageMargins left="0.19685039370078741" right="0.19685039370078741" top="1.7716535433070868" bottom="0.98425196850393704" header="1.3779527559055118" footer="0"/>
  <pageSetup paperSize="9" scale="70" fitToHeight="0" orientation="portrait" horizontalDpi="300" verticalDpi="300" r:id="rId1"/>
  <headerFooter alignWithMargins="0">
    <oddHeader>&amp;CHrubé rozvody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0247F-1F9C-461E-8545-1C577AF3F0D1}">
  <dimension ref="A1:G2"/>
  <sheetViews>
    <sheetView workbookViewId="0">
      <selection activeCell="A2" sqref="A2:G2"/>
    </sheetView>
  </sheetViews>
  <sheetFormatPr defaultRowHeight="12.75"/>
  <cols>
    <col min="1" max="16384" width="9.140625" style="816"/>
  </cols>
  <sheetData>
    <row r="1" spans="1:7">
      <c r="A1" s="815" t="s">
        <v>1128</v>
      </c>
    </row>
    <row r="2" spans="1:7" ht="57.75" customHeight="1">
      <c r="A2" s="1157" t="s">
        <v>1129</v>
      </c>
      <c r="B2" s="1157"/>
      <c r="C2" s="1157"/>
      <c r="D2" s="1157"/>
      <c r="E2" s="1157"/>
      <c r="F2" s="1157"/>
      <c r="G2" s="1157"/>
    </row>
  </sheetData>
  <sheetProtection algorithmName="SHA-512" hashValue="NhauhMIUjoR1ITwSAI+NRJMeGrn1LSX9ZYIwWf1exCoHER9KCSRsB7gaau6iemU+/dtep+RmE+yIQMMCfIotlQ==" saltValue="1ZGY2KIVXGgUKs3mYo8l1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1773-9C70-4635-89B5-1A758D6094EE}">
  <dimension ref="A1:G2"/>
  <sheetViews>
    <sheetView workbookViewId="0">
      <selection activeCell="A2" sqref="A2:G2"/>
    </sheetView>
  </sheetViews>
  <sheetFormatPr defaultRowHeight="12.75"/>
  <cols>
    <col min="1" max="16384" width="9.140625" style="55"/>
  </cols>
  <sheetData>
    <row r="1" spans="1:7">
      <c r="A1" s="138" t="s">
        <v>1128</v>
      </c>
    </row>
    <row r="2" spans="1:7" ht="57.75" customHeight="1">
      <c r="A2" s="1083" t="s">
        <v>1129</v>
      </c>
      <c r="B2" s="1083"/>
      <c r="C2" s="1083"/>
      <c r="D2" s="1083"/>
      <c r="E2" s="1083"/>
      <c r="F2" s="1083"/>
      <c r="G2" s="1083"/>
    </row>
  </sheetData>
  <sheetProtection algorithmName="SHA-512" hashValue="p7BCL9hKRXBd1gXFfqbezqqohEvElGKtoKnh6dCcyy2OgpVaC/fNaY+AHLayHk2EnMhqqpoa3YWRoaCLI9tUTw==" saltValue="XR8FsMgyV06Z+NXjG8Dba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CE67E-E3DC-447C-BFF9-F3D84AEC76C9}">
  <sheetPr>
    <tabColor rgb="FF66FF66"/>
  </sheetPr>
  <dimension ref="A1:O6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style="816" hidden="1" customWidth="1"/>
    <col min="2" max="2" width="13.42578125" style="816" customWidth="1"/>
    <col min="3" max="3" width="7.42578125" style="961" customWidth="1"/>
    <col min="4" max="4" width="13" style="961" customWidth="1"/>
    <col min="5" max="5" width="9.7109375" style="961" customWidth="1"/>
    <col min="6" max="6" width="11.7109375" style="816" customWidth="1"/>
    <col min="7" max="9" width="13" style="816" customWidth="1"/>
    <col min="10" max="10" width="5.5703125" style="816" customWidth="1"/>
    <col min="11" max="11" width="4.28515625" style="816" customWidth="1"/>
    <col min="12" max="15" width="10.7109375" style="816" customWidth="1"/>
    <col min="16" max="16384" width="9" style="816"/>
  </cols>
  <sheetData>
    <row r="1" spans="1:15" ht="33.75" customHeight="1">
      <c r="A1" s="948" t="s">
        <v>173</v>
      </c>
      <c r="B1" s="1189" t="s">
        <v>1247</v>
      </c>
      <c r="C1" s="1190"/>
      <c r="D1" s="1190"/>
      <c r="E1" s="1190"/>
      <c r="F1" s="1190"/>
      <c r="G1" s="1190"/>
      <c r="H1" s="1190"/>
      <c r="I1" s="1190"/>
      <c r="J1" s="1191"/>
    </row>
    <row r="2" spans="1:15" ht="36" customHeight="1">
      <c r="A2" s="949"/>
      <c r="B2" s="950" t="s">
        <v>175</v>
      </c>
      <c r="C2" s="951"/>
      <c r="D2" s="952" t="s">
        <v>889</v>
      </c>
      <c r="E2" s="1192" t="s">
        <v>890</v>
      </c>
      <c r="F2" s="1193"/>
      <c r="G2" s="1193"/>
      <c r="H2" s="1193"/>
      <c r="I2" s="1193"/>
      <c r="J2" s="1194"/>
      <c r="O2" s="953"/>
    </row>
    <row r="3" spans="1:15" ht="27" customHeight="1">
      <c r="A3" s="949"/>
      <c r="B3" s="954" t="s">
        <v>178</v>
      </c>
      <c r="C3" s="951"/>
      <c r="D3" s="955" t="s">
        <v>891</v>
      </c>
      <c r="E3" s="1195" t="s">
        <v>892</v>
      </c>
      <c r="F3" s="1196"/>
      <c r="G3" s="1196"/>
      <c r="H3" s="1196"/>
      <c r="I3" s="1196"/>
      <c r="J3" s="1197"/>
    </row>
    <row r="4" spans="1:15" ht="23.25" customHeight="1">
      <c r="A4" s="956">
        <v>196</v>
      </c>
      <c r="B4" s="957" t="s">
        <v>180</v>
      </c>
      <c r="C4" s="958"/>
      <c r="D4" s="959" t="s">
        <v>893</v>
      </c>
      <c r="E4" s="1198" t="s">
        <v>894</v>
      </c>
      <c r="F4" s="1199"/>
      <c r="G4" s="1199"/>
      <c r="H4" s="1199"/>
      <c r="I4" s="1199"/>
      <c r="J4" s="1200"/>
    </row>
    <row r="5" spans="1:15" ht="24" customHeight="1">
      <c r="A5" s="949"/>
      <c r="B5" s="960" t="s">
        <v>1248</v>
      </c>
      <c r="D5" s="1201"/>
      <c r="E5" s="1202"/>
      <c r="F5" s="1202"/>
      <c r="G5" s="1202"/>
      <c r="H5" s="962" t="s">
        <v>183</v>
      </c>
      <c r="I5" s="963"/>
      <c r="J5" s="964"/>
    </row>
    <row r="6" spans="1:15" ht="15.75" customHeight="1">
      <c r="A6" s="949"/>
      <c r="B6" s="965"/>
      <c r="C6" s="966"/>
      <c r="D6" s="1187"/>
      <c r="E6" s="1188"/>
      <c r="F6" s="1188"/>
      <c r="G6" s="1188"/>
      <c r="H6" s="962" t="s">
        <v>186</v>
      </c>
      <c r="I6" s="963"/>
      <c r="J6" s="964"/>
    </row>
    <row r="7" spans="1:15" ht="15.75" customHeight="1">
      <c r="A7" s="949"/>
      <c r="B7" s="968"/>
      <c r="C7" s="969"/>
      <c r="D7" s="970"/>
      <c r="E7" s="1203"/>
      <c r="F7" s="1204"/>
      <c r="G7" s="1204"/>
      <c r="H7" s="972"/>
      <c r="I7" s="973"/>
      <c r="J7" s="974"/>
    </row>
    <row r="8" spans="1:15" ht="24" hidden="1" customHeight="1">
      <c r="A8" s="949"/>
      <c r="B8" s="960" t="s">
        <v>190</v>
      </c>
      <c r="D8" s="967"/>
      <c r="H8" s="962" t="s">
        <v>183</v>
      </c>
      <c r="I8" s="963"/>
      <c r="J8" s="964"/>
    </row>
    <row r="9" spans="1:15" ht="15.75" hidden="1" customHeight="1">
      <c r="A9" s="949"/>
      <c r="B9" s="949"/>
      <c r="D9" s="967"/>
      <c r="H9" s="962" t="s">
        <v>186</v>
      </c>
      <c r="I9" s="963"/>
      <c r="J9" s="964"/>
    </row>
    <row r="10" spans="1:15" ht="15.75" hidden="1" customHeight="1">
      <c r="A10" s="949"/>
      <c r="B10" s="975"/>
      <c r="C10" s="969"/>
      <c r="D10" s="970"/>
      <c r="E10" s="971"/>
      <c r="F10" s="972"/>
      <c r="G10" s="976"/>
      <c r="H10" s="976"/>
      <c r="I10" s="977"/>
      <c r="J10" s="974"/>
    </row>
    <row r="11" spans="1:15" ht="24" customHeight="1">
      <c r="A11" s="949"/>
      <c r="B11" s="960" t="s">
        <v>191</v>
      </c>
      <c r="D11" s="1205"/>
      <c r="E11" s="1205"/>
      <c r="F11" s="1205"/>
      <c r="G11" s="1205"/>
      <c r="H11" s="962" t="s">
        <v>183</v>
      </c>
      <c r="I11" s="978"/>
      <c r="J11" s="964"/>
    </row>
    <row r="12" spans="1:15" ht="15.75" customHeight="1">
      <c r="A12" s="949"/>
      <c r="B12" s="965"/>
      <c r="C12" s="966"/>
      <c r="D12" s="1206"/>
      <c r="E12" s="1206"/>
      <c r="F12" s="1206"/>
      <c r="G12" s="1206"/>
      <c r="H12" s="962" t="s">
        <v>186</v>
      </c>
      <c r="I12" s="978"/>
      <c r="J12" s="964"/>
    </row>
    <row r="13" spans="1:15" ht="15.75" customHeight="1">
      <c r="A13" s="949"/>
      <c r="B13" s="968"/>
      <c r="C13" s="969"/>
      <c r="D13" s="979"/>
      <c r="E13" s="1207"/>
      <c r="F13" s="1208"/>
      <c r="G13" s="1208"/>
      <c r="H13" s="980"/>
      <c r="I13" s="973"/>
      <c r="J13" s="974"/>
    </row>
    <row r="14" spans="1:15" ht="24" customHeight="1">
      <c r="A14" s="949"/>
      <c r="B14" s="981" t="s">
        <v>5</v>
      </c>
      <c r="C14" s="982"/>
      <c r="D14" s="983"/>
      <c r="E14" s="984"/>
      <c r="F14" s="985"/>
      <c r="G14" s="985"/>
      <c r="H14" s="986"/>
      <c r="I14" s="985"/>
      <c r="J14" s="987"/>
    </row>
    <row r="15" spans="1:15" ht="32.25" customHeight="1">
      <c r="A15" s="949"/>
      <c r="B15" s="975" t="s">
        <v>192</v>
      </c>
      <c r="C15" s="988"/>
      <c r="D15" s="989"/>
      <c r="E15" s="1209"/>
      <c r="F15" s="1209"/>
      <c r="G15" s="1210"/>
      <c r="H15" s="1210"/>
      <c r="I15" s="1210" t="s">
        <v>193</v>
      </c>
      <c r="J15" s="1211"/>
    </row>
    <row r="16" spans="1:15" ht="23.25" customHeight="1">
      <c r="A16" s="990" t="s">
        <v>194</v>
      </c>
      <c r="B16" s="991" t="s">
        <v>194</v>
      </c>
      <c r="C16" s="992"/>
      <c r="D16" s="993"/>
      <c r="E16" s="1212"/>
      <c r="F16" s="1213"/>
      <c r="G16" s="1212"/>
      <c r="H16" s="1213"/>
      <c r="I16" s="1212">
        <f>SUMIF(F53:F63,A16,I53:I63)+SUMIF(F53:F63,"PSU",I53:I63)</f>
        <v>0</v>
      </c>
      <c r="J16" s="1214"/>
    </row>
    <row r="17" spans="1:10" ht="23.25" customHeight="1">
      <c r="A17" s="990" t="s">
        <v>195</v>
      </c>
      <c r="B17" s="991" t="s">
        <v>195</v>
      </c>
      <c r="C17" s="992"/>
      <c r="D17" s="993"/>
      <c r="E17" s="1212"/>
      <c r="F17" s="1213"/>
      <c r="G17" s="1212"/>
      <c r="H17" s="1213"/>
      <c r="I17" s="1212">
        <f>SUMIF(F53:F63,A17,I53:I63)</f>
        <v>0</v>
      </c>
      <c r="J17" s="1214"/>
    </row>
    <row r="18" spans="1:10" ht="23.25" customHeight="1">
      <c r="A18" s="990" t="s">
        <v>196</v>
      </c>
      <c r="B18" s="991" t="s">
        <v>196</v>
      </c>
      <c r="C18" s="992"/>
      <c r="D18" s="993"/>
      <c r="E18" s="1212"/>
      <c r="F18" s="1213"/>
      <c r="G18" s="1212"/>
      <c r="H18" s="1213"/>
      <c r="I18" s="1212">
        <f>SUMIF(F53:F63,A18,I53:I63)</f>
        <v>0</v>
      </c>
      <c r="J18" s="1214"/>
    </row>
    <row r="19" spans="1:10" ht="23.25" customHeight="1">
      <c r="A19" s="990" t="s">
        <v>197</v>
      </c>
      <c r="B19" s="991" t="s">
        <v>198</v>
      </c>
      <c r="C19" s="992"/>
      <c r="D19" s="993"/>
      <c r="E19" s="1212"/>
      <c r="F19" s="1213"/>
      <c r="G19" s="1212"/>
      <c r="H19" s="1213"/>
      <c r="I19" s="1212">
        <f>SUMIF(F53:F63,A19,I53:I63)</f>
        <v>0</v>
      </c>
      <c r="J19" s="1214"/>
    </row>
    <row r="20" spans="1:10" ht="23.25" customHeight="1">
      <c r="A20" s="990" t="s">
        <v>199</v>
      </c>
      <c r="B20" s="991" t="s">
        <v>200</v>
      </c>
      <c r="C20" s="992"/>
      <c r="D20" s="993"/>
      <c r="E20" s="1212"/>
      <c r="F20" s="1213"/>
      <c r="G20" s="1212"/>
      <c r="H20" s="1213"/>
      <c r="I20" s="1212">
        <f>SUMIF(F53:F63,A20,I53:I63)</f>
        <v>0</v>
      </c>
      <c r="J20" s="1214"/>
    </row>
    <row r="21" spans="1:10" ht="23.25" customHeight="1">
      <c r="A21" s="949"/>
      <c r="B21" s="994" t="s">
        <v>193</v>
      </c>
      <c r="C21" s="995"/>
      <c r="D21" s="996"/>
      <c r="E21" s="1216"/>
      <c r="F21" s="1217"/>
      <c r="G21" s="1216"/>
      <c r="H21" s="1217"/>
      <c r="I21" s="1216">
        <f>SUM(I16:J20)</f>
        <v>0</v>
      </c>
      <c r="J21" s="1218"/>
    </row>
    <row r="22" spans="1:10" ht="33" customHeight="1">
      <c r="A22" s="949"/>
      <c r="B22" s="997" t="s">
        <v>201</v>
      </c>
      <c r="C22" s="992"/>
      <c r="D22" s="993"/>
      <c r="E22" s="998"/>
      <c r="F22" s="999"/>
      <c r="G22" s="1000"/>
      <c r="H22" s="1000"/>
      <c r="I22" s="1000"/>
      <c r="J22" s="1001"/>
    </row>
    <row r="23" spans="1:10" ht="23.25" customHeight="1">
      <c r="A23" s="949"/>
      <c r="B23" s="991" t="s">
        <v>202</v>
      </c>
      <c r="C23" s="992"/>
      <c r="D23" s="993"/>
      <c r="E23" s="1002">
        <v>12</v>
      </c>
      <c r="F23" s="999" t="s">
        <v>203</v>
      </c>
      <c r="G23" s="1219">
        <f>ZakladDPHSniVypocet</f>
        <v>0</v>
      </c>
      <c r="H23" s="1220"/>
      <c r="I23" s="1220"/>
      <c r="J23" s="1001" t="str">
        <f t="shared" ref="J23:J28" si="0">Mena</f>
        <v>CZK</v>
      </c>
    </row>
    <row r="24" spans="1:10" ht="23.25" hidden="1" customHeight="1">
      <c r="A24" s="949"/>
      <c r="B24" s="991" t="s">
        <v>204</v>
      </c>
      <c r="C24" s="992"/>
      <c r="D24" s="993"/>
      <c r="E24" s="1002">
        <f>SazbaDPH1</f>
        <v>12</v>
      </c>
      <c r="F24" s="999" t="s">
        <v>203</v>
      </c>
      <c r="G24" s="1221">
        <f>I23*E23/100</f>
        <v>0</v>
      </c>
      <c r="H24" s="1222"/>
      <c r="I24" s="1222"/>
      <c r="J24" s="1001" t="str">
        <f t="shared" si="0"/>
        <v>CZK</v>
      </c>
    </row>
    <row r="25" spans="1:10" ht="23.25" customHeight="1">
      <c r="A25" s="949"/>
      <c r="B25" s="991" t="s">
        <v>205</v>
      </c>
      <c r="C25" s="992"/>
      <c r="D25" s="993"/>
      <c r="E25" s="1002">
        <v>21</v>
      </c>
      <c r="F25" s="999" t="s">
        <v>203</v>
      </c>
      <c r="G25" s="1219">
        <f>ZakladDPHZaklVypocet</f>
        <v>0</v>
      </c>
      <c r="H25" s="1220"/>
      <c r="I25" s="1220"/>
      <c r="J25" s="1001" t="str">
        <f t="shared" si="0"/>
        <v>CZK</v>
      </c>
    </row>
    <row r="26" spans="1:10" ht="23.25" hidden="1" customHeight="1">
      <c r="A26" s="949"/>
      <c r="B26" s="1003" t="s">
        <v>206</v>
      </c>
      <c r="C26" s="1004"/>
      <c r="D26" s="989"/>
      <c r="E26" s="1005">
        <f>SazbaDPH2</f>
        <v>21</v>
      </c>
      <c r="F26" s="1006" t="s">
        <v>203</v>
      </c>
      <c r="G26" s="1223">
        <f>I25*E25/100</f>
        <v>0</v>
      </c>
      <c r="H26" s="1224"/>
      <c r="I26" s="1224"/>
      <c r="J26" s="1007" t="str">
        <f t="shared" si="0"/>
        <v>CZK</v>
      </c>
    </row>
    <row r="27" spans="1:10" ht="23.25" customHeight="1" thickBot="1">
      <c r="A27" s="949">
        <f>ZakladDPHSni+ZakladDPHZakl</f>
        <v>0</v>
      </c>
      <c r="B27" s="960" t="s">
        <v>207</v>
      </c>
      <c r="C27" s="1008"/>
      <c r="D27" s="1009"/>
      <c r="E27" s="1008"/>
      <c r="F27" s="1010"/>
      <c r="G27" s="1225">
        <f>CenaCelkemBezDPH-(ZakladDPHSni+ZakladDPHZakl)</f>
        <v>0</v>
      </c>
      <c r="H27" s="1225"/>
      <c r="I27" s="1225"/>
      <c r="J27" s="1011" t="str">
        <f t="shared" si="0"/>
        <v>CZK</v>
      </c>
    </row>
    <row r="28" spans="1:10" ht="27.75" customHeight="1" thickBot="1">
      <c r="A28" s="949">
        <f>(A27-INT(A27))*100</f>
        <v>0</v>
      </c>
      <c r="B28" s="1012" t="s">
        <v>208</v>
      </c>
      <c r="C28" s="1013"/>
      <c r="D28" s="1013"/>
      <c r="E28" s="1014"/>
      <c r="F28" s="1015"/>
      <c r="G28" s="1215">
        <f>A27</f>
        <v>0</v>
      </c>
      <c r="H28" s="1215"/>
      <c r="I28" s="1215"/>
      <c r="J28" s="1016" t="str">
        <f t="shared" si="0"/>
        <v>CZK</v>
      </c>
    </row>
    <row r="29" spans="1:10" ht="27.75" hidden="1" customHeight="1" thickBot="1">
      <c r="A29" s="949"/>
      <c r="B29" s="1012" t="s">
        <v>209</v>
      </c>
      <c r="C29" s="1017"/>
      <c r="D29" s="1017"/>
      <c r="E29" s="1017"/>
      <c r="F29" s="1018"/>
      <c r="G29" s="1228">
        <f>ZakladDPHSni+DPHSni+ZakladDPHZakl+DPHZakl+Zaokrouhleni</f>
        <v>0</v>
      </c>
      <c r="H29" s="1228"/>
      <c r="I29" s="1228"/>
      <c r="J29" s="1019" t="s">
        <v>210</v>
      </c>
    </row>
    <row r="30" spans="1:10" ht="12.75" customHeight="1">
      <c r="A30" s="949"/>
      <c r="B30" s="949"/>
      <c r="J30" s="1020"/>
    </row>
    <row r="31" spans="1:10" ht="30" customHeight="1">
      <c r="A31" s="949"/>
      <c r="B31" s="949"/>
      <c r="J31" s="1020"/>
    </row>
    <row r="32" spans="1:10" ht="18.75" customHeight="1">
      <c r="A32" s="949"/>
      <c r="B32" s="1021"/>
      <c r="C32" s="1022" t="s">
        <v>211</v>
      </c>
      <c r="D32" s="1023"/>
      <c r="E32" s="1023"/>
      <c r="F32" s="1024" t="s">
        <v>212</v>
      </c>
      <c r="G32" s="1025"/>
      <c r="H32" s="1026"/>
      <c r="I32" s="1025"/>
      <c r="J32" s="1020"/>
    </row>
    <row r="33" spans="1:10" ht="47.25" customHeight="1">
      <c r="A33" s="949"/>
      <c r="B33" s="949"/>
      <c r="J33" s="1020"/>
    </row>
    <row r="34" spans="1:10" s="815" customFormat="1" ht="18.75" customHeight="1">
      <c r="A34" s="1027"/>
      <c r="B34" s="1027"/>
      <c r="C34" s="1028"/>
      <c r="D34" s="1229"/>
      <c r="E34" s="1230"/>
      <c r="G34" s="1231"/>
      <c r="H34" s="1232"/>
      <c r="I34" s="1232"/>
      <c r="J34" s="1029"/>
    </row>
    <row r="35" spans="1:10" ht="12.75" customHeight="1">
      <c r="A35" s="949"/>
      <c r="B35" s="949"/>
      <c r="D35" s="1233" t="s">
        <v>213</v>
      </c>
      <c r="E35" s="1233"/>
      <c r="H35" s="854" t="s">
        <v>214</v>
      </c>
      <c r="J35" s="1020"/>
    </row>
    <row r="36" spans="1:10" ht="13.5" customHeight="1" thickBot="1">
      <c r="A36" s="1030"/>
      <c r="B36" s="1030"/>
      <c r="C36" s="1031"/>
      <c r="D36" s="1031"/>
      <c r="E36" s="1031"/>
      <c r="F36" s="1032"/>
      <c r="G36" s="1032"/>
      <c r="H36" s="1032"/>
      <c r="I36" s="1032"/>
      <c r="J36" s="1033"/>
    </row>
    <row r="37" spans="1:10" ht="27" hidden="1" customHeight="1">
      <c r="B37" s="1034" t="s">
        <v>215</v>
      </c>
      <c r="C37" s="1035"/>
      <c r="D37" s="1035"/>
      <c r="E37" s="1035"/>
      <c r="F37" s="1036"/>
      <c r="G37" s="1036"/>
      <c r="H37" s="1036"/>
      <c r="I37" s="1036"/>
      <c r="J37" s="1037"/>
    </row>
    <row r="38" spans="1:10" ht="25.5" hidden="1" customHeight="1">
      <c r="A38" s="1038" t="s">
        <v>216</v>
      </c>
      <c r="B38" s="1039" t="s">
        <v>217</v>
      </c>
      <c r="C38" s="1040" t="s">
        <v>218</v>
      </c>
      <c r="D38" s="1040"/>
      <c r="E38" s="1040"/>
      <c r="F38" s="1041" t="str">
        <f>B23</f>
        <v>Základ pro sníženou DPH</v>
      </c>
      <c r="G38" s="1041" t="str">
        <f>B25</f>
        <v>Základ pro základní DPH</v>
      </c>
      <c r="H38" s="1042" t="s">
        <v>219</v>
      </c>
      <c r="I38" s="1043" t="s">
        <v>220</v>
      </c>
      <c r="J38" s="1044" t="s">
        <v>203</v>
      </c>
    </row>
    <row r="39" spans="1:10" ht="25.5" hidden="1" customHeight="1">
      <c r="A39" s="1038">
        <v>1</v>
      </c>
      <c r="B39" s="1045" t="s">
        <v>221</v>
      </c>
      <c r="C39" s="1234"/>
      <c r="D39" s="1234"/>
      <c r="E39" s="1234"/>
      <c r="F39" s="1046">
        <f>'D1.4.3 1.00 Pol'!AE258</f>
        <v>0</v>
      </c>
      <c r="G39" s="1047">
        <f>'D1.4.3 1.00 Pol'!AF258</f>
        <v>0</v>
      </c>
      <c r="H39" s="1048"/>
      <c r="I39" s="1049">
        <f>F39+G39+H39</f>
        <v>0</v>
      </c>
      <c r="J39" s="1050" t="str">
        <f>IF(CenaCelkemVypocet=0,"",I39/CenaCelkemVypocet*100)</f>
        <v/>
      </c>
    </row>
    <row r="40" spans="1:10" ht="25.5" hidden="1" customHeight="1">
      <c r="A40" s="1038">
        <v>2</v>
      </c>
      <c r="B40" s="1051"/>
      <c r="C40" s="1235" t="s">
        <v>1249</v>
      </c>
      <c r="D40" s="1235"/>
      <c r="E40" s="1235"/>
      <c r="F40" s="1052"/>
      <c r="G40" s="1053"/>
      <c r="H40" s="1053"/>
      <c r="I40" s="1054"/>
      <c r="J40" s="1055"/>
    </row>
    <row r="41" spans="1:10" ht="25.5" hidden="1" customHeight="1">
      <c r="A41" s="1038">
        <v>2</v>
      </c>
      <c r="B41" s="1051" t="s">
        <v>891</v>
      </c>
      <c r="C41" s="1235" t="s">
        <v>892</v>
      </c>
      <c r="D41" s="1235"/>
      <c r="E41" s="1235"/>
      <c r="F41" s="1052">
        <f>'D1.4.3 1.00 Pol'!AE258</f>
        <v>0</v>
      </c>
      <c r="G41" s="1053">
        <f>'D1.4.3 1.00 Pol'!AF258</f>
        <v>0</v>
      </c>
      <c r="H41" s="1053"/>
      <c r="I41" s="1054">
        <f>F41+G41+H41</f>
        <v>0</v>
      </c>
      <c r="J41" s="1055" t="str">
        <f>IF(CenaCelkemVypocet=0,"",I41/CenaCelkemVypocet*100)</f>
        <v/>
      </c>
    </row>
    <row r="42" spans="1:10" ht="25.5" hidden="1" customHeight="1">
      <c r="A42" s="1038">
        <v>3</v>
      </c>
      <c r="B42" s="1056" t="s">
        <v>893</v>
      </c>
      <c r="C42" s="1234" t="s">
        <v>894</v>
      </c>
      <c r="D42" s="1234"/>
      <c r="E42" s="1234"/>
      <c r="F42" s="1057">
        <f>'D1.4.3 1.00 Pol'!AE258</f>
        <v>0</v>
      </c>
      <c r="G42" s="1048">
        <f>'D1.4.3 1.00 Pol'!AF258</f>
        <v>0</v>
      </c>
      <c r="H42" s="1048"/>
      <c r="I42" s="1049">
        <f>F42+G42+H42</f>
        <v>0</v>
      </c>
      <c r="J42" s="1050" t="str">
        <f>IF(CenaCelkemVypocet=0,"",I42/CenaCelkemVypocet*100)</f>
        <v/>
      </c>
    </row>
    <row r="43" spans="1:10" ht="25.5" hidden="1" customHeight="1">
      <c r="A43" s="1038"/>
      <c r="B43" s="1236" t="s">
        <v>222</v>
      </c>
      <c r="C43" s="1237"/>
      <c r="D43" s="1237"/>
      <c r="E43" s="1237"/>
      <c r="F43" s="1058">
        <f>SUMIF(A39:A42,"=1",F39:F42)</f>
        <v>0</v>
      </c>
      <c r="G43" s="1059">
        <f>SUMIF(A39:A42,"=1",G39:G42)</f>
        <v>0</v>
      </c>
      <c r="H43" s="1059">
        <f>SUMIF(A39:A42,"=1",H39:H42)</f>
        <v>0</v>
      </c>
      <c r="I43" s="1060">
        <f>SUMIF(A39:A42,"=1",I39:I42)</f>
        <v>0</v>
      </c>
      <c r="J43" s="1061">
        <f>SUMIF(A39:A42,"=1",J39:J42)</f>
        <v>0</v>
      </c>
    </row>
    <row r="45" spans="1:10">
      <c r="A45" s="816" t="s">
        <v>1250</v>
      </c>
      <c r="B45" s="816" t="s">
        <v>1251</v>
      </c>
    </row>
    <row r="46" spans="1:10">
      <c r="A46" s="816" t="s">
        <v>1252</v>
      </c>
      <c r="B46" s="816" t="s">
        <v>1253</v>
      </c>
    </row>
    <row r="47" spans="1:10">
      <c r="A47" s="816" t="s">
        <v>1254</v>
      </c>
      <c r="B47" s="816" t="s">
        <v>1255</v>
      </c>
    </row>
    <row r="50" spans="1:10" ht="15.75">
      <c r="B50" s="1062" t="s">
        <v>223</v>
      </c>
    </row>
    <row r="52" spans="1:10" ht="25.5" customHeight="1">
      <c r="A52" s="1063"/>
      <c r="B52" s="1064" t="s">
        <v>217</v>
      </c>
      <c r="C52" s="1064" t="s">
        <v>218</v>
      </c>
      <c r="D52" s="1065"/>
      <c r="E52" s="1065"/>
      <c r="F52" s="1066" t="s">
        <v>224</v>
      </c>
      <c r="G52" s="1066"/>
      <c r="H52" s="1066"/>
      <c r="I52" s="1066" t="s">
        <v>193</v>
      </c>
      <c r="J52" s="1066" t="s">
        <v>203</v>
      </c>
    </row>
    <row r="53" spans="1:10" ht="36.75" customHeight="1">
      <c r="A53" s="1067"/>
      <c r="B53" s="1068" t="s">
        <v>225</v>
      </c>
      <c r="C53" s="1226" t="s">
        <v>226</v>
      </c>
      <c r="D53" s="1227"/>
      <c r="E53" s="1227"/>
      <c r="F53" s="1069" t="s">
        <v>194</v>
      </c>
      <c r="G53" s="1070"/>
      <c r="H53" s="1070"/>
      <c r="I53" s="1070">
        <f>'D1.4.3 1.00 Pol'!G8</f>
        <v>0</v>
      </c>
      <c r="J53" s="1071" t="str">
        <f>IF(I64=0,"",I53/I64*100)</f>
        <v/>
      </c>
    </row>
    <row r="54" spans="1:10" ht="36.75" customHeight="1">
      <c r="A54" s="1067"/>
      <c r="B54" s="1068" t="s">
        <v>235</v>
      </c>
      <c r="C54" s="1226" t="s">
        <v>236</v>
      </c>
      <c r="D54" s="1227"/>
      <c r="E54" s="1227"/>
      <c r="F54" s="1069" t="s">
        <v>194</v>
      </c>
      <c r="G54" s="1070"/>
      <c r="H54" s="1070"/>
      <c r="I54" s="1070">
        <f>'D1.4.3 1.00 Pol'!G14</f>
        <v>0</v>
      </c>
      <c r="J54" s="1071" t="str">
        <f>IF(I64=0,"",I54/I64*100)</f>
        <v/>
      </c>
    </row>
    <row r="55" spans="1:10" ht="36.75" customHeight="1">
      <c r="A55" s="1067"/>
      <c r="B55" s="1068" t="s">
        <v>237</v>
      </c>
      <c r="C55" s="1226" t="s">
        <v>238</v>
      </c>
      <c r="D55" s="1227"/>
      <c r="E55" s="1227"/>
      <c r="F55" s="1069" t="s">
        <v>194</v>
      </c>
      <c r="G55" s="1070"/>
      <c r="H55" s="1070"/>
      <c r="I55" s="1070">
        <f>'D1.4.3 1.00 Pol'!G26</f>
        <v>0</v>
      </c>
      <c r="J55" s="1071" t="str">
        <f>IF(I64=0,"",I55/I64*100)</f>
        <v/>
      </c>
    </row>
    <row r="56" spans="1:10" ht="36.75" customHeight="1">
      <c r="A56" s="1067"/>
      <c r="B56" s="1068" t="s">
        <v>895</v>
      </c>
      <c r="C56" s="1226" t="s">
        <v>896</v>
      </c>
      <c r="D56" s="1227"/>
      <c r="E56" s="1227"/>
      <c r="F56" s="1069" t="s">
        <v>195</v>
      </c>
      <c r="G56" s="1070"/>
      <c r="H56" s="1070"/>
      <c r="I56" s="1070">
        <f>'D1.4.3 1.00 Pol'!G37</f>
        <v>0</v>
      </c>
      <c r="J56" s="1071" t="str">
        <f>IF(I64=0,"",I56/I64*100)</f>
        <v/>
      </c>
    </row>
    <row r="57" spans="1:10" ht="36.75" customHeight="1">
      <c r="A57" s="1067"/>
      <c r="B57" s="1068" t="s">
        <v>897</v>
      </c>
      <c r="C57" s="1226" t="s">
        <v>898</v>
      </c>
      <c r="D57" s="1227"/>
      <c r="E57" s="1227"/>
      <c r="F57" s="1069" t="s">
        <v>195</v>
      </c>
      <c r="G57" s="1070"/>
      <c r="H57" s="1070"/>
      <c r="I57" s="1070">
        <f>'D1.4.3 1.00 Pol'!G64</f>
        <v>0</v>
      </c>
      <c r="J57" s="1071" t="str">
        <f>IF(I64=0,"",I57/I64*100)</f>
        <v/>
      </c>
    </row>
    <row r="58" spans="1:10" ht="36.75" customHeight="1">
      <c r="A58" s="1067"/>
      <c r="B58" s="1068" t="s">
        <v>899</v>
      </c>
      <c r="C58" s="1226" t="s">
        <v>900</v>
      </c>
      <c r="D58" s="1227"/>
      <c r="E58" s="1227"/>
      <c r="F58" s="1069" t="s">
        <v>195</v>
      </c>
      <c r="G58" s="1070"/>
      <c r="H58" s="1070"/>
      <c r="I58" s="1070">
        <f>'D1.4.3 1.00 Pol'!G164</f>
        <v>0</v>
      </c>
      <c r="J58" s="1071" t="str">
        <f>IF(I64=0,"",I58/I64*100)</f>
        <v/>
      </c>
    </row>
    <row r="59" spans="1:10" ht="36.75" customHeight="1">
      <c r="A59" s="1067"/>
      <c r="B59" s="1068" t="s">
        <v>901</v>
      </c>
      <c r="C59" s="1226" t="s">
        <v>902</v>
      </c>
      <c r="D59" s="1227"/>
      <c r="E59" s="1227"/>
      <c r="F59" s="1069" t="s">
        <v>195</v>
      </c>
      <c r="G59" s="1070"/>
      <c r="H59" s="1070"/>
      <c r="I59" s="1070">
        <f>'D1.4.3 1.00 Pol'!G184</f>
        <v>0</v>
      </c>
      <c r="J59" s="1071" t="str">
        <f>IF(I64=0,"",I59/I64*100)</f>
        <v/>
      </c>
    </row>
    <row r="60" spans="1:10" ht="36.75" customHeight="1">
      <c r="A60" s="1067"/>
      <c r="B60" s="1068" t="s">
        <v>903</v>
      </c>
      <c r="C60" s="1226" t="s">
        <v>904</v>
      </c>
      <c r="D60" s="1227"/>
      <c r="E60" s="1227"/>
      <c r="F60" s="1069" t="s">
        <v>195</v>
      </c>
      <c r="G60" s="1070"/>
      <c r="H60" s="1070"/>
      <c r="I60" s="1070">
        <f>'D1.4.3 1.00 Pol'!G224</f>
        <v>0</v>
      </c>
      <c r="J60" s="1071" t="str">
        <f>IF(I64=0,"",I60/I64*100)</f>
        <v/>
      </c>
    </row>
    <row r="61" spans="1:10" ht="36.75" customHeight="1">
      <c r="A61" s="1067"/>
      <c r="B61" s="1068" t="s">
        <v>905</v>
      </c>
      <c r="C61" s="1226" t="s">
        <v>906</v>
      </c>
      <c r="D61" s="1227"/>
      <c r="E61" s="1227"/>
      <c r="F61" s="1069" t="s">
        <v>195</v>
      </c>
      <c r="G61" s="1070"/>
      <c r="H61" s="1070"/>
      <c r="I61" s="1070">
        <f>'D1.4.3 1.00 Pol'!G229</f>
        <v>0</v>
      </c>
      <c r="J61" s="1071" t="str">
        <f>IF(I64=0,"",I61/I64*100)</f>
        <v/>
      </c>
    </row>
    <row r="62" spans="1:10" ht="36.75" customHeight="1">
      <c r="A62" s="1067"/>
      <c r="B62" s="1068" t="s">
        <v>253</v>
      </c>
      <c r="C62" s="1226" t="s">
        <v>254</v>
      </c>
      <c r="D62" s="1227"/>
      <c r="E62" s="1227"/>
      <c r="F62" s="1069" t="s">
        <v>255</v>
      </c>
      <c r="G62" s="1070"/>
      <c r="H62" s="1070"/>
      <c r="I62" s="1070">
        <f>'D1.4.3 1.00 Pol'!G235</f>
        <v>0</v>
      </c>
      <c r="J62" s="1071" t="str">
        <f>IF(I64=0,"",I62/I64*100)</f>
        <v/>
      </c>
    </row>
    <row r="63" spans="1:10" ht="36.75" customHeight="1">
      <c r="A63" s="1067"/>
      <c r="B63" s="1068" t="s">
        <v>199</v>
      </c>
      <c r="C63" s="1226" t="s">
        <v>200</v>
      </c>
      <c r="D63" s="1227"/>
      <c r="E63" s="1227"/>
      <c r="F63" s="1069" t="s">
        <v>199</v>
      </c>
      <c r="G63" s="1070"/>
      <c r="H63" s="1070"/>
      <c r="I63" s="1070">
        <f>'D1.4.3 1.00 Pol'!G253</f>
        <v>0</v>
      </c>
      <c r="J63" s="1071" t="str">
        <f>IF(I64=0,"",I63/I64*100)</f>
        <v/>
      </c>
    </row>
    <row r="64" spans="1:10" ht="25.5" customHeight="1">
      <c r="A64" s="1072"/>
      <c r="B64" s="1073" t="s">
        <v>220</v>
      </c>
      <c r="C64" s="1074"/>
      <c r="D64" s="1075"/>
      <c r="E64" s="1075"/>
      <c r="F64" s="1076"/>
      <c r="G64" s="1077"/>
      <c r="H64" s="1077"/>
      <c r="I64" s="1077">
        <f>SUM(I53:I63)</f>
        <v>0</v>
      </c>
      <c r="J64" s="1078">
        <f>SUM(J53:J63)</f>
        <v>0</v>
      </c>
    </row>
    <row r="65" spans="6:10">
      <c r="F65" s="1079"/>
      <c r="G65" s="1079"/>
      <c r="H65" s="1079"/>
      <c r="I65" s="1079"/>
      <c r="J65" s="1080"/>
    </row>
    <row r="66" spans="6:10">
      <c r="F66" s="1079"/>
      <c r="G66" s="1079"/>
      <c r="H66" s="1079"/>
      <c r="I66" s="1079"/>
      <c r="J66" s="1080"/>
    </row>
    <row r="67" spans="6:10">
      <c r="F67" s="1079"/>
      <c r="G67" s="1079"/>
      <c r="H67" s="1079"/>
      <c r="I67" s="1079"/>
      <c r="J67" s="1080"/>
    </row>
  </sheetData>
  <sheetProtection algorithmName="SHA-512" hashValue="cGXY285JMNfCKn+ETJBgZwCaqzIIfqtQQy/KxHfKtBqkXAwcr9f4dKn7926Xlv7jizhX7UHJdz2CY5c2TJ88Iw==" saltValue="RNMwrduy+uWBUEGy4CrOBw==" spinCount="100000" sheet="1" formatRows="0"/>
  <protectedRanges>
    <protectedRange sqref="D11:G13 I11:I12" name="Oblast1"/>
  </protectedRanges>
  <mergeCells count="57">
    <mergeCell ref="C62:E62"/>
    <mergeCell ref="C63:E63"/>
    <mergeCell ref="C56:E56"/>
    <mergeCell ref="C57:E57"/>
    <mergeCell ref="C58:E58"/>
    <mergeCell ref="C59:E59"/>
    <mergeCell ref="C60:E60"/>
    <mergeCell ref="C61:E61"/>
    <mergeCell ref="C55:E55"/>
    <mergeCell ref="G29:I29"/>
    <mergeCell ref="D34:E34"/>
    <mergeCell ref="G34:I34"/>
    <mergeCell ref="D35:E35"/>
    <mergeCell ref="C39:E39"/>
    <mergeCell ref="C40:E40"/>
    <mergeCell ref="C41:E41"/>
    <mergeCell ref="C42:E42"/>
    <mergeCell ref="B43:E43"/>
    <mergeCell ref="C53:E53"/>
    <mergeCell ref="C54:E54"/>
    <mergeCell ref="G28:I28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E18:F18"/>
    <mergeCell ref="G18:H18"/>
    <mergeCell ref="I18:J18"/>
    <mergeCell ref="E19:F19"/>
    <mergeCell ref="G19:H19"/>
    <mergeCell ref="I19:J19"/>
    <mergeCell ref="I15:J15"/>
    <mergeCell ref="E16:F16"/>
    <mergeCell ref="G16:H16"/>
    <mergeCell ref="I16:J16"/>
    <mergeCell ref="E17:F17"/>
    <mergeCell ref="G17:H17"/>
    <mergeCell ref="I17:J17"/>
    <mergeCell ref="E7:G7"/>
    <mergeCell ref="D11:G11"/>
    <mergeCell ref="D12:G12"/>
    <mergeCell ref="E13:G13"/>
    <mergeCell ref="E15:F15"/>
    <mergeCell ref="G15:H15"/>
    <mergeCell ref="D6:G6"/>
    <mergeCell ref="B1:J1"/>
    <mergeCell ref="E2:J2"/>
    <mergeCell ref="E3:J3"/>
    <mergeCell ref="E4:J4"/>
    <mergeCell ref="D5:G5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5A537-1B8E-4528-8375-47DCBCAF5A1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style="816" customWidth="1"/>
    <col min="2" max="2" width="12.5703125" style="851" customWidth="1"/>
    <col min="3" max="3" width="63.28515625" style="851" customWidth="1"/>
    <col min="4" max="4" width="4.85546875" style="816" customWidth="1"/>
    <col min="5" max="5" width="10.5703125" style="816" customWidth="1"/>
    <col min="6" max="6" width="9.85546875" style="816" customWidth="1"/>
    <col min="7" max="7" width="12.7109375" style="816" customWidth="1"/>
    <col min="8" max="11" width="0" style="816" hidden="1" customWidth="1"/>
    <col min="12" max="13" width="9.140625" style="816"/>
    <col min="14" max="17" width="0" style="816" hidden="1" customWidth="1"/>
    <col min="18" max="18" width="6.85546875" style="816" customWidth="1"/>
    <col min="19" max="19" width="9.140625" style="816"/>
    <col min="20" max="25" width="0" style="816" hidden="1" customWidth="1"/>
    <col min="26" max="28" width="9.140625" style="816"/>
    <col min="29" max="29" width="0" style="816" hidden="1" customWidth="1"/>
    <col min="30" max="30" width="9.140625" style="816"/>
    <col min="31" max="41" width="0" style="816" hidden="1" customWidth="1"/>
    <col min="42" max="52" width="9.140625" style="816"/>
    <col min="53" max="53" width="98.7109375" style="816" customWidth="1"/>
    <col min="54" max="16384" width="9.140625" style="816"/>
  </cols>
  <sheetData>
    <row r="1" spans="1:60" ht="15.75" customHeight="1">
      <c r="A1" s="1240" t="s">
        <v>1134</v>
      </c>
      <c r="B1" s="1240"/>
      <c r="C1" s="1240"/>
      <c r="D1" s="1240"/>
      <c r="E1" s="1240"/>
      <c r="F1" s="1240"/>
      <c r="G1" s="1240"/>
      <c r="AG1" s="816" t="s">
        <v>257</v>
      </c>
    </row>
    <row r="2" spans="1:60" ht="24.95" customHeight="1">
      <c r="A2" s="849" t="s">
        <v>258</v>
      </c>
      <c r="B2" s="850" t="s">
        <v>889</v>
      </c>
      <c r="C2" s="1241" t="s">
        <v>890</v>
      </c>
      <c r="D2" s="1242"/>
      <c r="E2" s="1242"/>
      <c r="F2" s="1242"/>
      <c r="G2" s="1243"/>
      <c r="AG2" s="816" t="s">
        <v>259</v>
      </c>
    </row>
    <row r="3" spans="1:60" ht="24.95" customHeight="1">
      <c r="A3" s="849" t="s">
        <v>260</v>
      </c>
      <c r="B3" s="850" t="s">
        <v>891</v>
      </c>
      <c r="C3" s="1241" t="s">
        <v>892</v>
      </c>
      <c r="D3" s="1242"/>
      <c r="E3" s="1242"/>
      <c r="F3" s="1242"/>
      <c r="G3" s="1243"/>
      <c r="AC3" s="851" t="s">
        <v>259</v>
      </c>
      <c r="AG3" s="816" t="s">
        <v>261</v>
      </c>
    </row>
    <row r="4" spans="1:60" ht="24.95" customHeight="1">
      <c r="A4" s="852" t="s">
        <v>262</v>
      </c>
      <c r="B4" s="853" t="s">
        <v>893</v>
      </c>
      <c r="C4" s="1244" t="s">
        <v>894</v>
      </c>
      <c r="D4" s="1245"/>
      <c r="E4" s="1245"/>
      <c r="F4" s="1245"/>
      <c r="G4" s="1246"/>
      <c r="AG4" s="816" t="s">
        <v>263</v>
      </c>
    </row>
    <row r="5" spans="1:60">
      <c r="D5" s="854"/>
    </row>
    <row r="6" spans="1:60" ht="38.25">
      <c r="A6" s="855" t="s">
        <v>264</v>
      </c>
      <c r="B6" s="856" t="s">
        <v>265</v>
      </c>
      <c r="C6" s="856" t="s">
        <v>266</v>
      </c>
      <c r="D6" s="857" t="s">
        <v>267</v>
      </c>
      <c r="E6" s="855" t="s">
        <v>268</v>
      </c>
      <c r="F6" s="858" t="s">
        <v>269</v>
      </c>
      <c r="G6" s="855" t="s">
        <v>193</v>
      </c>
      <c r="H6" s="859" t="s">
        <v>270</v>
      </c>
      <c r="I6" s="859" t="s">
        <v>271</v>
      </c>
      <c r="J6" s="859" t="s">
        <v>272</v>
      </c>
      <c r="K6" s="859" t="s">
        <v>273</v>
      </c>
      <c r="L6" s="859" t="s">
        <v>274</v>
      </c>
      <c r="M6" s="859" t="s">
        <v>275</v>
      </c>
      <c r="N6" s="859" t="s">
        <v>276</v>
      </c>
      <c r="O6" s="859" t="s">
        <v>277</v>
      </c>
      <c r="P6" s="859" t="s">
        <v>278</v>
      </c>
      <c r="Q6" s="859" t="s">
        <v>279</v>
      </c>
      <c r="R6" s="859" t="s">
        <v>280</v>
      </c>
      <c r="S6" s="859" t="s">
        <v>281</v>
      </c>
      <c r="T6" s="859" t="s">
        <v>282</v>
      </c>
      <c r="U6" s="859" t="s">
        <v>283</v>
      </c>
      <c r="V6" s="859" t="s">
        <v>284</v>
      </c>
      <c r="W6" s="859" t="s">
        <v>285</v>
      </c>
      <c r="X6" s="859" t="s">
        <v>286</v>
      </c>
      <c r="Y6" s="859" t="s">
        <v>287</v>
      </c>
    </row>
    <row r="7" spans="1:60" hidden="1">
      <c r="A7" s="860"/>
      <c r="B7" s="861"/>
      <c r="C7" s="861"/>
      <c r="D7" s="862"/>
      <c r="E7" s="863"/>
      <c r="F7" s="864"/>
      <c r="G7" s="864"/>
      <c r="H7" s="864"/>
      <c r="I7" s="864"/>
      <c r="J7" s="864"/>
      <c r="K7" s="864"/>
      <c r="L7" s="864"/>
      <c r="M7" s="864"/>
      <c r="N7" s="863"/>
      <c r="O7" s="863"/>
      <c r="P7" s="863"/>
      <c r="Q7" s="863"/>
      <c r="R7" s="864"/>
      <c r="S7" s="864"/>
      <c r="T7" s="864"/>
      <c r="U7" s="864"/>
      <c r="V7" s="864"/>
      <c r="W7" s="864"/>
      <c r="X7" s="864"/>
      <c r="Y7" s="864"/>
    </row>
    <row r="8" spans="1:60">
      <c r="A8" s="865" t="s">
        <v>288</v>
      </c>
      <c r="B8" s="866" t="s">
        <v>225</v>
      </c>
      <c r="C8" s="867" t="s">
        <v>226</v>
      </c>
      <c r="D8" s="868"/>
      <c r="E8" s="869"/>
      <c r="F8" s="870"/>
      <c r="G8" s="870">
        <f>SUMIF(AG9:AG13,"&lt;&gt;NOR",G9:G13)</f>
        <v>0</v>
      </c>
      <c r="H8" s="870"/>
      <c r="I8" s="870">
        <f>SUM(I9:I13)</f>
        <v>0</v>
      </c>
      <c r="J8" s="870"/>
      <c r="K8" s="870">
        <f>SUM(K9:K13)</f>
        <v>0</v>
      </c>
      <c r="L8" s="870"/>
      <c r="M8" s="870">
        <f>SUM(M9:M13)</f>
        <v>0</v>
      </c>
      <c r="N8" s="869"/>
      <c r="O8" s="869">
        <f>SUM(O9:O13)</f>
        <v>1.24</v>
      </c>
      <c r="P8" s="869"/>
      <c r="Q8" s="869">
        <f>SUM(Q9:Q13)</f>
        <v>0</v>
      </c>
      <c r="R8" s="870"/>
      <c r="S8" s="870"/>
      <c r="T8" s="871"/>
      <c r="U8" s="872"/>
      <c r="V8" s="872">
        <f>SUM(V9:V13)</f>
        <v>8.7899999999999991</v>
      </c>
      <c r="W8" s="872"/>
      <c r="X8" s="872"/>
      <c r="Y8" s="872"/>
      <c r="AG8" s="816" t="s">
        <v>289</v>
      </c>
    </row>
    <row r="9" spans="1:60" ht="22.5" outlineLevel="1">
      <c r="A9" s="873">
        <v>1</v>
      </c>
      <c r="B9" s="874" t="s">
        <v>907</v>
      </c>
      <c r="C9" s="875" t="s">
        <v>1135</v>
      </c>
      <c r="D9" s="876" t="s">
        <v>49</v>
      </c>
      <c r="E9" s="877">
        <v>9.9860000000000007</v>
      </c>
      <c r="F9" s="878"/>
      <c r="G9" s="879">
        <f>ROUND(E9*F9,2)</f>
        <v>0</v>
      </c>
      <c r="H9" s="878"/>
      <c r="I9" s="879">
        <f>ROUND(E9*H9,2)</f>
        <v>0</v>
      </c>
      <c r="J9" s="878"/>
      <c r="K9" s="879">
        <f>ROUND(E9*J9,2)</f>
        <v>0</v>
      </c>
      <c r="L9" s="879">
        <v>21</v>
      </c>
      <c r="M9" s="879">
        <f>G9*(1+L9/100)</f>
        <v>0</v>
      </c>
      <c r="N9" s="877">
        <v>0.12454999999999999</v>
      </c>
      <c r="O9" s="877">
        <f>ROUND(E9*N9,2)</f>
        <v>1.24</v>
      </c>
      <c r="P9" s="877">
        <v>0</v>
      </c>
      <c r="Q9" s="877">
        <f>ROUND(E9*P9,2)</f>
        <v>0</v>
      </c>
      <c r="R9" s="879" t="s">
        <v>1136</v>
      </c>
      <c r="S9" s="879" t="s">
        <v>384</v>
      </c>
      <c r="T9" s="880" t="s">
        <v>384</v>
      </c>
      <c r="U9" s="881">
        <v>0.88</v>
      </c>
      <c r="V9" s="881">
        <f>ROUND(E9*U9,2)</f>
        <v>8.7899999999999991</v>
      </c>
      <c r="W9" s="881"/>
      <c r="X9" s="881" t="s">
        <v>294</v>
      </c>
      <c r="Y9" s="881" t="s">
        <v>310</v>
      </c>
      <c r="Z9" s="882"/>
      <c r="AA9" s="882"/>
      <c r="AB9" s="882"/>
      <c r="AC9" s="882"/>
      <c r="AD9" s="882"/>
      <c r="AE9" s="882"/>
      <c r="AF9" s="882"/>
      <c r="AG9" s="882" t="s">
        <v>296</v>
      </c>
      <c r="AH9" s="882"/>
      <c r="AI9" s="882"/>
      <c r="AJ9" s="882"/>
      <c r="AK9" s="882"/>
      <c r="AL9" s="882"/>
      <c r="AM9" s="882"/>
      <c r="AN9" s="882"/>
      <c r="AO9" s="882"/>
      <c r="AP9" s="882"/>
      <c r="AQ9" s="882"/>
      <c r="AR9" s="882"/>
      <c r="AS9" s="882"/>
      <c r="AT9" s="882"/>
      <c r="AU9" s="882"/>
      <c r="AV9" s="882"/>
      <c r="AW9" s="882"/>
      <c r="AX9" s="882"/>
      <c r="AY9" s="882"/>
      <c r="AZ9" s="882"/>
      <c r="BA9" s="882"/>
      <c r="BB9" s="882"/>
      <c r="BC9" s="882"/>
      <c r="BD9" s="882"/>
      <c r="BE9" s="882"/>
      <c r="BF9" s="882"/>
      <c r="BG9" s="882"/>
      <c r="BH9" s="882"/>
    </row>
    <row r="10" spans="1:60" outlineLevel="2">
      <c r="A10" s="883"/>
      <c r="B10" s="884"/>
      <c r="C10" s="1238" t="s">
        <v>1137</v>
      </c>
      <c r="D10" s="1239"/>
      <c r="E10" s="1239"/>
      <c r="F10" s="1239"/>
      <c r="G10" s="1239"/>
      <c r="H10" s="881"/>
      <c r="I10" s="881"/>
      <c r="J10" s="881"/>
      <c r="K10" s="881"/>
      <c r="L10" s="881"/>
      <c r="M10" s="881"/>
      <c r="N10" s="885"/>
      <c r="O10" s="885"/>
      <c r="P10" s="885"/>
      <c r="Q10" s="885"/>
      <c r="R10" s="881"/>
      <c r="S10" s="881"/>
      <c r="T10" s="881"/>
      <c r="U10" s="881"/>
      <c r="V10" s="881"/>
      <c r="W10" s="881"/>
      <c r="X10" s="881"/>
      <c r="Y10" s="881"/>
      <c r="Z10" s="882"/>
      <c r="AA10" s="882"/>
      <c r="AB10" s="882"/>
      <c r="AC10" s="882"/>
      <c r="AD10" s="882"/>
      <c r="AE10" s="882"/>
      <c r="AF10" s="882"/>
      <c r="AG10" s="882" t="s">
        <v>1138</v>
      </c>
      <c r="AH10" s="882"/>
      <c r="AI10" s="882"/>
      <c r="AJ10" s="882"/>
      <c r="AK10" s="882"/>
      <c r="AL10" s="882"/>
      <c r="AM10" s="882"/>
      <c r="AN10" s="882"/>
      <c r="AO10" s="882"/>
      <c r="AP10" s="882"/>
      <c r="AQ10" s="882"/>
      <c r="AR10" s="882"/>
      <c r="AS10" s="882"/>
      <c r="AT10" s="882"/>
      <c r="AU10" s="882"/>
      <c r="AV10" s="882"/>
      <c r="AW10" s="882"/>
      <c r="AX10" s="882"/>
      <c r="AY10" s="882"/>
      <c r="AZ10" s="882"/>
      <c r="BA10" s="882"/>
      <c r="BB10" s="882"/>
      <c r="BC10" s="882"/>
      <c r="BD10" s="882"/>
      <c r="BE10" s="882"/>
      <c r="BF10" s="882"/>
      <c r="BG10" s="882"/>
      <c r="BH10" s="882"/>
    </row>
    <row r="11" spans="1:60" outlineLevel="2">
      <c r="A11" s="883"/>
      <c r="B11" s="884"/>
      <c r="C11" s="886" t="s">
        <v>908</v>
      </c>
      <c r="D11" s="887"/>
      <c r="E11" s="888">
        <v>0.36</v>
      </c>
      <c r="F11" s="881"/>
      <c r="G11" s="881"/>
      <c r="H11" s="881"/>
      <c r="I11" s="881"/>
      <c r="J11" s="881"/>
      <c r="K11" s="881"/>
      <c r="L11" s="881"/>
      <c r="M11" s="881"/>
      <c r="N11" s="885"/>
      <c r="O11" s="885"/>
      <c r="P11" s="885"/>
      <c r="Q11" s="885"/>
      <c r="R11" s="881"/>
      <c r="S11" s="881"/>
      <c r="T11" s="881"/>
      <c r="U11" s="881"/>
      <c r="V11" s="881"/>
      <c r="W11" s="881"/>
      <c r="X11" s="881"/>
      <c r="Y11" s="881"/>
      <c r="Z11" s="882"/>
      <c r="AA11" s="882"/>
      <c r="AB11" s="882"/>
      <c r="AC11" s="882"/>
      <c r="AD11" s="882"/>
      <c r="AE11" s="882"/>
      <c r="AF11" s="882"/>
      <c r="AG11" s="882" t="s">
        <v>298</v>
      </c>
      <c r="AH11" s="882">
        <v>0</v>
      </c>
      <c r="AI11" s="882"/>
      <c r="AJ11" s="882"/>
      <c r="AK11" s="882"/>
      <c r="AL11" s="882"/>
      <c r="AM11" s="882"/>
      <c r="AN11" s="882"/>
      <c r="AO11" s="882"/>
      <c r="AP11" s="882"/>
      <c r="AQ11" s="882"/>
      <c r="AR11" s="882"/>
      <c r="AS11" s="882"/>
      <c r="AT11" s="882"/>
      <c r="AU11" s="882"/>
      <c r="AV11" s="882"/>
      <c r="AW11" s="882"/>
      <c r="AX11" s="882"/>
      <c r="AY11" s="882"/>
      <c r="AZ11" s="882"/>
      <c r="BA11" s="882"/>
      <c r="BB11" s="882"/>
      <c r="BC11" s="882"/>
      <c r="BD11" s="882"/>
      <c r="BE11" s="882"/>
      <c r="BF11" s="882"/>
      <c r="BG11" s="882"/>
      <c r="BH11" s="882"/>
    </row>
    <row r="12" spans="1:60" outlineLevel="3">
      <c r="A12" s="883"/>
      <c r="B12" s="884"/>
      <c r="C12" s="886" t="s">
        <v>909</v>
      </c>
      <c r="D12" s="887"/>
      <c r="E12" s="888">
        <v>2.2410000000000001</v>
      </c>
      <c r="F12" s="881"/>
      <c r="G12" s="881"/>
      <c r="H12" s="881"/>
      <c r="I12" s="881"/>
      <c r="J12" s="881"/>
      <c r="K12" s="881"/>
      <c r="L12" s="881"/>
      <c r="M12" s="881"/>
      <c r="N12" s="885"/>
      <c r="O12" s="885"/>
      <c r="P12" s="885"/>
      <c r="Q12" s="885"/>
      <c r="R12" s="881"/>
      <c r="S12" s="881"/>
      <c r="T12" s="881"/>
      <c r="U12" s="881"/>
      <c r="V12" s="881"/>
      <c r="W12" s="881"/>
      <c r="X12" s="881"/>
      <c r="Y12" s="881"/>
      <c r="Z12" s="882"/>
      <c r="AA12" s="882"/>
      <c r="AB12" s="882"/>
      <c r="AC12" s="882"/>
      <c r="AD12" s="882"/>
      <c r="AE12" s="882"/>
      <c r="AF12" s="882"/>
      <c r="AG12" s="882" t="s">
        <v>298</v>
      </c>
      <c r="AH12" s="882">
        <v>0</v>
      </c>
      <c r="AI12" s="882"/>
      <c r="AJ12" s="882"/>
      <c r="AK12" s="882"/>
      <c r="AL12" s="882"/>
      <c r="AM12" s="882"/>
      <c r="AN12" s="882"/>
      <c r="AO12" s="882"/>
      <c r="AP12" s="882"/>
      <c r="AQ12" s="882"/>
      <c r="AR12" s="882"/>
      <c r="AS12" s="882"/>
      <c r="AT12" s="882"/>
      <c r="AU12" s="882"/>
      <c r="AV12" s="882"/>
      <c r="AW12" s="882"/>
      <c r="AX12" s="882"/>
      <c r="AY12" s="882"/>
      <c r="AZ12" s="882"/>
      <c r="BA12" s="882"/>
      <c r="BB12" s="882"/>
      <c r="BC12" s="882"/>
      <c r="BD12" s="882"/>
      <c r="BE12" s="882"/>
      <c r="BF12" s="882"/>
      <c r="BG12" s="882"/>
      <c r="BH12" s="882"/>
    </row>
    <row r="13" spans="1:60" outlineLevel="3">
      <c r="A13" s="883"/>
      <c r="B13" s="884"/>
      <c r="C13" s="886" t="s">
        <v>910</v>
      </c>
      <c r="D13" s="887"/>
      <c r="E13" s="888">
        <v>7.3849999999999998</v>
      </c>
      <c r="F13" s="881"/>
      <c r="G13" s="881"/>
      <c r="H13" s="881"/>
      <c r="I13" s="881"/>
      <c r="J13" s="881"/>
      <c r="K13" s="881"/>
      <c r="L13" s="881"/>
      <c r="M13" s="881"/>
      <c r="N13" s="885"/>
      <c r="O13" s="885"/>
      <c r="P13" s="885"/>
      <c r="Q13" s="885"/>
      <c r="R13" s="881"/>
      <c r="S13" s="881"/>
      <c r="T13" s="881"/>
      <c r="U13" s="881"/>
      <c r="V13" s="881"/>
      <c r="W13" s="881"/>
      <c r="X13" s="881"/>
      <c r="Y13" s="881"/>
      <c r="Z13" s="882"/>
      <c r="AA13" s="882"/>
      <c r="AB13" s="882"/>
      <c r="AC13" s="882"/>
      <c r="AD13" s="882"/>
      <c r="AE13" s="882"/>
      <c r="AF13" s="882"/>
      <c r="AG13" s="882" t="s">
        <v>298</v>
      </c>
      <c r="AH13" s="882">
        <v>0</v>
      </c>
      <c r="AI13" s="882"/>
      <c r="AJ13" s="882"/>
      <c r="AK13" s="882"/>
      <c r="AL13" s="882"/>
      <c r="AM13" s="882"/>
      <c r="AN13" s="882"/>
      <c r="AO13" s="882"/>
      <c r="AP13" s="882"/>
      <c r="AQ13" s="882"/>
      <c r="AR13" s="882"/>
      <c r="AS13" s="882"/>
      <c r="AT13" s="882"/>
      <c r="AU13" s="882"/>
      <c r="AV13" s="882"/>
      <c r="AW13" s="882"/>
      <c r="AX13" s="882"/>
      <c r="AY13" s="882"/>
      <c r="AZ13" s="882"/>
      <c r="BA13" s="882"/>
      <c r="BB13" s="882"/>
      <c r="BC13" s="882"/>
      <c r="BD13" s="882"/>
      <c r="BE13" s="882"/>
      <c r="BF13" s="882"/>
      <c r="BG13" s="882"/>
      <c r="BH13" s="882"/>
    </row>
    <row r="14" spans="1:60">
      <c r="A14" s="865" t="s">
        <v>288</v>
      </c>
      <c r="B14" s="866" t="s">
        <v>235</v>
      </c>
      <c r="C14" s="867" t="s">
        <v>236</v>
      </c>
      <c r="D14" s="868"/>
      <c r="E14" s="869"/>
      <c r="F14" s="870"/>
      <c r="G14" s="870">
        <f>SUMIF(AG15:AG25,"&lt;&gt;NOR",G15:G25)</f>
        <v>0</v>
      </c>
      <c r="H14" s="870"/>
      <c r="I14" s="870">
        <f>SUM(I15:I25)</f>
        <v>0</v>
      </c>
      <c r="J14" s="870"/>
      <c r="K14" s="870">
        <f>SUM(K15:K25)</f>
        <v>0</v>
      </c>
      <c r="L14" s="870"/>
      <c r="M14" s="870">
        <f>SUM(M15:M25)</f>
        <v>0</v>
      </c>
      <c r="N14" s="869"/>
      <c r="O14" s="869">
        <f>SUM(O15:O25)</f>
        <v>0.01</v>
      </c>
      <c r="P14" s="869"/>
      <c r="Q14" s="869">
        <f>SUM(Q15:Q25)</f>
        <v>0.30000000000000004</v>
      </c>
      <c r="R14" s="870"/>
      <c r="S14" s="870"/>
      <c r="T14" s="871"/>
      <c r="U14" s="872"/>
      <c r="V14" s="872">
        <f>SUM(V15:V25)</f>
        <v>10.75</v>
      </c>
      <c r="W14" s="872"/>
      <c r="X14" s="872"/>
      <c r="Y14" s="872"/>
      <c r="AG14" s="816" t="s">
        <v>289</v>
      </c>
    </row>
    <row r="15" spans="1:60" ht="22.5" outlineLevel="1">
      <c r="A15" s="873">
        <v>2</v>
      </c>
      <c r="B15" s="874" t="s">
        <v>911</v>
      </c>
      <c r="C15" s="875" t="s">
        <v>1139</v>
      </c>
      <c r="D15" s="876" t="s">
        <v>292</v>
      </c>
      <c r="E15" s="877">
        <v>18</v>
      </c>
      <c r="F15" s="878"/>
      <c r="G15" s="879">
        <f>ROUND(E15*F15,2)</f>
        <v>0</v>
      </c>
      <c r="H15" s="878"/>
      <c r="I15" s="879">
        <f>ROUND(E15*H15,2)</f>
        <v>0</v>
      </c>
      <c r="J15" s="878"/>
      <c r="K15" s="879">
        <f>ROUND(E15*J15,2)</f>
        <v>0</v>
      </c>
      <c r="L15" s="879">
        <v>21</v>
      </c>
      <c r="M15" s="879">
        <f>G15*(1+L15/100)</f>
        <v>0</v>
      </c>
      <c r="N15" s="877">
        <v>0</v>
      </c>
      <c r="O15" s="877">
        <f>ROUND(E15*N15,2)</f>
        <v>0</v>
      </c>
      <c r="P15" s="877">
        <v>1E-3</v>
      </c>
      <c r="Q15" s="877">
        <f>ROUND(E15*P15,2)</f>
        <v>0.02</v>
      </c>
      <c r="R15" s="879" t="s">
        <v>1140</v>
      </c>
      <c r="S15" s="879" t="s">
        <v>384</v>
      </c>
      <c r="T15" s="880" t="s">
        <v>384</v>
      </c>
      <c r="U15" s="881">
        <v>6.4000000000000001E-2</v>
      </c>
      <c r="V15" s="881">
        <f>ROUND(E15*U15,2)</f>
        <v>1.1499999999999999</v>
      </c>
      <c r="W15" s="881"/>
      <c r="X15" s="881" t="s">
        <v>294</v>
      </c>
      <c r="Y15" s="881" t="s">
        <v>310</v>
      </c>
      <c r="Z15" s="882"/>
      <c r="AA15" s="882"/>
      <c r="AB15" s="882"/>
      <c r="AC15" s="882"/>
      <c r="AD15" s="882"/>
      <c r="AE15" s="882"/>
      <c r="AF15" s="882"/>
      <c r="AG15" s="882" t="s">
        <v>296</v>
      </c>
      <c r="AH15" s="882"/>
      <c r="AI15" s="882"/>
      <c r="AJ15" s="882"/>
      <c r="AK15" s="882"/>
      <c r="AL15" s="882"/>
      <c r="AM15" s="882"/>
      <c r="AN15" s="882"/>
      <c r="AO15" s="882"/>
      <c r="AP15" s="882"/>
      <c r="AQ15" s="882"/>
      <c r="AR15" s="882"/>
      <c r="AS15" s="882"/>
      <c r="AT15" s="882"/>
      <c r="AU15" s="882"/>
      <c r="AV15" s="882"/>
      <c r="AW15" s="882"/>
      <c r="AX15" s="882"/>
      <c r="AY15" s="882"/>
      <c r="AZ15" s="882"/>
      <c r="BA15" s="882"/>
      <c r="BB15" s="882"/>
      <c r="BC15" s="882"/>
      <c r="BD15" s="882"/>
      <c r="BE15" s="882"/>
      <c r="BF15" s="882"/>
      <c r="BG15" s="882"/>
      <c r="BH15" s="882"/>
    </row>
    <row r="16" spans="1:60" outlineLevel="2">
      <c r="A16" s="883"/>
      <c r="B16" s="884"/>
      <c r="C16" s="1238" t="s">
        <v>1141</v>
      </c>
      <c r="D16" s="1239"/>
      <c r="E16" s="1239"/>
      <c r="F16" s="1239"/>
      <c r="G16" s="1239"/>
      <c r="H16" s="881"/>
      <c r="I16" s="881"/>
      <c r="J16" s="881"/>
      <c r="K16" s="881"/>
      <c r="L16" s="881"/>
      <c r="M16" s="881"/>
      <c r="N16" s="885"/>
      <c r="O16" s="885"/>
      <c r="P16" s="885"/>
      <c r="Q16" s="885"/>
      <c r="R16" s="881"/>
      <c r="S16" s="881"/>
      <c r="T16" s="881"/>
      <c r="U16" s="881"/>
      <c r="V16" s="881"/>
      <c r="W16" s="881"/>
      <c r="X16" s="881"/>
      <c r="Y16" s="881"/>
      <c r="Z16" s="882"/>
      <c r="AA16" s="882"/>
      <c r="AB16" s="882"/>
      <c r="AC16" s="882"/>
      <c r="AD16" s="882"/>
      <c r="AE16" s="882"/>
      <c r="AF16" s="882"/>
      <c r="AG16" s="882" t="s">
        <v>1138</v>
      </c>
      <c r="AH16" s="882"/>
      <c r="AI16" s="882"/>
      <c r="AJ16" s="882"/>
      <c r="AK16" s="882"/>
      <c r="AL16" s="882"/>
      <c r="AM16" s="882"/>
      <c r="AN16" s="882"/>
      <c r="AO16" s="882"/>
      <c r="AP16" s="882"/>
      <c r="AQ16" s="882"/>
      <c r="AR16" s="882"/>
      <c r="AS16" s="882"/>
      <c r="AT16" s="882"/>
      <c r="AU16" s="882"/>
      <c r="AV16" s="882"/>
      <c r="AW16" s="882"/>
      <c r="AX16" s="882"/>
      <c r="AY16" s="882"/>
      <c r="AZ16" s="882"/>
      <c r="BA16" s="882"/>
      <c r="BB16" s="882"/>
      <c r="BC16" s="882"/>
      <c r="BD16" s="882"/>
      <c r="BE16" s="882"/>
      <c r="BF16" s="882"/>
      <c r="BG16" s="882"/>
      <c r="BH16" s="882"/>
    </row>
    <row r="17" spans="1:60" outlineLevel="1">
      <c r="A17" s="873">
        <v>3</v>
      </c>
      <c r="B17" s="874" t="s">
        <v>912</v>
      </c>
      <c r="C17" s="875" t="s">
        <v>1142</v>
      </c>
      <c r="D17" s="876" t="s">
        <v>16</v>
      </c>
      <c r="E17" s="877">
        <v>8.3000000000000007</v>
      </c>
      <c r="F17" s="878"/>
      <c r="G17" s="879">
        <f>ROUND(E17*F17,2)</f>
        <v>0</v>
      </c>
      <c r="H17" s="878"/>
      <c r="I17" s="879">
        <f>ROUND(E17*H17,2)</f>
        <v>0</v>
      </c>
      <c r="J17" s="878"/>
      <c r="K17" s="879">
        <f>ROUND(E17*J17,2)</f>
        <v>0</v>
      </c>
      <c r="L17" s="879">
        <v>21</v>
      </c>
      <c r="M17" s="879">
        <f>G17*(1+L17/100)</f>
        <v>0</v>
      </c>
      <c r="N17" s="877">
        <v>4.8999999999999998E-4</v>
      </c>
      <c r="O17" s="877">
        <f>ROUND(E17*N17,2)</f>
        <v>0</v>
      </c>
      <c r="P17" s="877">
        <v>6.0000000000000001E-3</v>
      </c>
      <c r="Q17" s="877">
        <f>ROUND(E17*P17,2)</f>
        <v>0.05</v>
      </c>
      <c r="R17" s="879" t="s">
        <v>1140</v>
      </c>
      <c r="S17" s="879" t="s">
        <v>384</v>
      </c>
      <c r="T17" s="880" t="s">
        <v>384</v>
      </c>
      <c r="U17" s="881">
        <v>0.27400000000000002</v>
      </c>
      <c r="V17" s="881">
        <f>ROUND(E17*U17,2)</f>
        <v>2.27</v>
      </c>
      <c r="W17" s="881"/>
      <c r="X17" s="881" t="s">
        <v>294</v>
      </c>
      <c r="Y17" s="881" t="s">
        <v>310</v>
      </c>
      <c r="Z17" s="882"/>
      <c r="AA17" s="882"/>
      <c r="AB17" s="882"/>
      <c r="AC17" s="882"/>
      <c r="AD17" s="882"/>
      <c r="AE17" s="882"/>
      <c r="AF17" s="882"/>
      <c r="AG17" s="882" t="s">
        <v>296</v>
      </c>
      <c r="AH17" s="882"/>
      <c r="AI17" s="882"/>
      <c r="AJ17" s="882"/>
      <c r="AK17" s="882"/>
      <c r="AL17" s="882"/>
      <c r="AM17" s="882"/>
      <c r="AN17" s="882"/>
      <c r="AO17" s="882"/>
      <c r="AP17" s="882"/>
      <c r="AQ17" s="882"/>
      <c r="AR17" s="882"/>
      <c r="AS17" s="882"/>
      <c r="AT17" s="882"/>
      <c r="AU17" s="882"/>
      <c r="AV17" s="882"/>
      <c r="AW17" s="882"/>
      <c r="AX17" s="882"/>
      <c r="AY17" s="882"/>
      <c r="AZ17" s="882"/>
      <c r="BA17" s="882"/>
      <c r="BB17" s="882"/>
      <c r="BC17" s="882"/>
      <c r="BD17" s="882"/>
      <c r="BE17" s="882"/>
      <c r="BF17" s="882"/>
      <c r="BG17" s="882"/>
      <c r="BH17" s="882"/>
    </row>
    <row r="18" spans="1:60" outlineLevel="2">
      <c r="A18" s="883"/>
      <c r="B18" s="884"/>
      <c r="C18" s="1247" t="s">
        <v>913</v>
      </c>
      <c r="D18" s="1248"/>
      <c r="E18" s="1248"/>
      <c r="F18" s="1248"/>
      <c r="G18" s="1248"/>
      <c r="H18" s="881"/>
      <c r="I18" s="881"/>
      <c r="J18" s="881"/>
      <c r="K18" s="881"/>
      <c r="L18" s="881"/>
      <c r="M18" s="881"/>
      <c r="N18" s="885"/>
      <c r="O18" s="885"/>
      <c r="P18" s="885"/>
      <c r="Q18" s="885"/>
      <c r="R18" s="881"/>
      <c r="S18" s="881"/>
      <c r="T18" s="881"/>
      <c r="U18" s="881"/>
      <c r="V18" s="881"/>
      <c r="W18" s="881"/>
      <c r="X18" s="881"/>
      <c r="Y18" s="881"/>
      <c r="Z18" s="882"/>
      <c r="AA18" s="882"/>
      <c r="AB18" s="882"/>
      <c r="AC18" s="882"/>
      <c r="AD18" s="882"/>
      <c r="AE18" s="882"/>
      <c r="AF18" s="882"/>
      <c r="AG18" s="882" t="s">
        <v>914</v>
      </c>
      <c r="AH18" s="882"/>
      <c r="AI18" s="882"/>
      <c r="AJ18" s="882"/>
      <c r="AK18" s="882"/>
      <c r="AL18" s="882"/>
      <c r="AM18" s="882"/>
      <c r="AN18" s="882"/>
      <c r="AO18" s="882"/>
      <c r="AP18" s="882"/>
      <c r="AQ18" s="882"/>
      <c r="AR18" s="882"/>
      <c r="AS18" s="882"/>
      <c r="AT18" s="882"/>
      <c r="AU18" s="882"/>
      <c r="AV18" s="882"/>
      <c r="AW18" s="882"/>
      <c r="AX18" s="882"/>
      <c r="AY18" s="882"/>
      <c r="AZ18" s="882"/>
      <c r="BA18" s="882"/>
      <c r="BB18" s="882"/>
      <c r="BC18" s="882"/>
      <c r="BD18" s="882"/>
      <c r="BE18" s="882"/>
      <c r="BF18" s="882"/>
      <c r="BG18" s="882"/>
      <c r="BH18" s="882"/>
    </row>
    <row r="19" spans="1:60" outlineLevel="2">
      <c r="A19" s="883"/>
      <c r="B19" s="884"/>
      <c r="C19" s="886" t="s">
        <v>915</v>
      </c>
      <c r="D19" s="887"/>
      <c r="E19" s="888">
        <v>8.3000000000000007</v>
      </c>
      <c r="F19" s="881"/>
      <c r="G19" s="881"/>
      <c r="H19" s="881"/>
      <c r="I19" s="881"/>
      <c r="J19" s="881"/>
      <c r="K19" s="881"/>
      <c r="L19" s="881"/>
      <c r="M19" s="881"/>
      <c r="N19" s="885"/>
      <c r="O19" s="885"/>
      <c r="P19" s="885"/>
      <c r="Q19" s="885"/>
      <c r="R19" s="881"/>
      <c r="S19" s="881"/>
      <c r="T19" s="881"/>
      <c r="U19" s="881"/>
      <c r="V19" s="881"/>
      <c r="W19" s="881"/>
      <c r="X19" s="881"/>
      <c r="Y19" s="881"/>
      <c r="Z19" s="882"/>
      <c r="AA19" s="882"/>
      <c r="AB19" s="882"/>
      <c r="AC19" s="882"/>
      <c r="AD19" s="882"/>
      <c r="AE19" s="882"/>
      <c r="AF19" s="882"/>
      <c r="AG19" s="882" t="s">
        <v>298</v>
      </c>
      <c r="AH19" s="882">
        <v>0</v>
      </c>
      <c r="AI19" s="882"/>
      <c r="AJ19" s="882"/>
      <c r="AK19" s="882"/>
      <c r="AL19" s="882"/>
      <c r="AM19" s="882"/>
      <c r="AN19" s="882"/>
      <c r="AO19" s="882"/>
      <c r="AP19" s="882"/>
      <c r="AQ19" s="882"/>
      <c r="AR19" s="882"/>
      <c r="AS19" s="882"/>
      <c r="AT19" s="882"/>
      <c r="AU19" s="882"/>
      <c r="AV19" s="882"/>
      <c r="AW19" s="882"/>
      <c r="AX19" s="882"/>
      <c r="AY19" s="882"/>
      <c r="AZ19" s="882"/>
      <c r="BA19" s="882"/>
      <c r="BB19" s="882"/>
      <c r="BC19" s="882"/>
      <c r="BD19" s="882"/>
      <c r="BE19" s="882"/>
      <c r="BF19" s="882"/>
      <c r="BG19" s="882"/>
      <c r="BH19" s="882"/>
    </row>
    <row r="20" spans="1:60" outlineLevel="1">
      <c r="A20" s="873">
        <v>4</v>
      </c>
      <c r="B20" s="874" t="s">
        <v>916</v>
      </c>
      <c r="C20" s="875" t="s">
        <v>1143</v>
      </c>
      <c r="D20" s="876" t="s">
        <v>16</v>
      </c>
      <c r="E20" s="877">
        <v>16.100000000000001</v>
      </c>
      <c r="F20" s="878"/>
      <c r="G20" s="879">
        <f>ROUND(E20*F20,2)</f>
        <v>0</v>
      </c>
      <c r="H20" s="878"/>
      <c r="I20" s="879">
        <f>ROUND(E20*H20,2)</f>
        <v>0</v>
      </c>
      <c r="J20" s="878"/>
      <c r="K20" s="879">
        <f>ROUND(E20*J20,2)</f>
        <v>0</v>
      </c>
      <c r="L20" s="879">
        <v>21</v>
      </c>
      <c r="M20" s="879">
        <f>G20*(1+L20/100)</f>
        <v>0</v>
      </c>
      <c r="N20" s="877">
        <v>4.8999999999999998E-4</v>
      </c>
      <c r="O20" s="877">
        <f>ROUND(E20*N20,2)</f>
        <v>0.01</v>
      </c>
      <c r="P20" s="877">
        <v>8.9999999999999993E-3</v>
      </c>
      <c r="Q20" s="877">
        <f>ROUND(E20*P20,2)</f>
        <v>0.14000000000000001</v>
      </c>
      <c r="R20" s="879" t="s">
        <v>1140</v>
      </c>
      <c r="S20" s="879" t="s">
        <v>384</v>
      </c>
      <c r="T20" s="880" t="s">
        <v>384</v>
      </c>
      <c r="U20" s="881">
        <v>0.30099999999999999</v>
      </c>
      <c r="V20" s="881">
        <f>ROUND(E20*U20,2)</f>
        <v>4.8499999999999996</v>
      </c>
      <c r="W20" s="881"/>
      <c r="X20" s="881" t="s">
        <v>294</v>
      </c>
      <c r="Y20" s="881" t="s">
        <v>310</v>
      </c>
      <c r="Z20" s="882"/>
      <c r="AA20" s="882"/>
      <c r="AB20" s="882"/>
      <c r="AC20" s="882"/>
      <c r="AD20" s="882"/>
      <c r="AE20" s="882"/>
      <c r="AF20" s="882"/>
      <c r="AG20" s="882" t="s">
        <v>296</v>
      </c>
      <c r="AH20" s="882"/>
      <c r="AI20" s="882"/>
      <c r="AJ20" s="882"/>
      <c r="AK20" s="882"/>
      <c r="AL20" s="882"/>
      <c r="AM20" s="882"/>
      <c r="AN20" s="882"/>
      <c r="AO20" s="882"/>
      <c r="AP20" s="882"/>
      <c r="AQ20" s="882"/>
      <c r="AR20" s="882"/>
      <c r="AS20" s="882"/>
      <c r="AT20" s="882"/>
      <c r="AU20" s="882"/>
      <c r="AV20" s="882"/>
      <c r="AW20" s="882"/>
      <c r="AX20" s="882"/>
      <c r="AY20" s="882"/>
      <c r="AZ20" s="882"/>
      <c r="BA20" s="882"/>
      <c r="BB20" s="882"/>
      <c r="BC20" s="882"/>
      <c r="BD20" s="882"/>
      <c r="BE20" s="882"/>
      <c r="BF20" s="882"/>
      <c r="BG20" s="882"/>
      <c r="BH20" s="882"/>
    </row>
    <row r="21" spans="1:60" outlineLevel="2">
      <c r="A21" s="883"/>
      <c r="B21" s="884"/>
      <c r="C21" s="1247" t="s">
        <v>913</v>
      </c>
      <c r="D21" s="1248"/>
      <c r="E21" s="1248"/>
      <c r="F21" s="1248"/>
      <c r="G21" s="1248"/>
      <c r="H21" s="881"/>
      <c r="I21" s="881"/>
      <c r="J21" s="881"/>
      <c r="K21" s="881"/>
      <c r="L21" s="881"/>
      <c r="M21" s="881"/>
      <c r="N21" s="885"/>
      <c r="O21" s="885"/>
      <c r="P21" s="885"/>
      <c r="Q21" s="885"/>
      <c r="R21" s="881"/>
      <c r="S21" s="881"/>
      <c r="T21" s="881"/>
      <c r="U21" s="881"/>
      <c r="V21" s="881"/>
      <c r="W21" s="881"/>
      <c r="X21" s="881"/>
      <c r="Y21" s="881"/>
      <c r="Z21" s="882"/>
      <c r="AA21" s="882"/>
      <c r="AB21" s="882"/>
      <c r="AC21" s="882"/>
      <c r="AD21" s="882"/>
      <c r="AE21" s="882"/>
      <c r="AF21" s="882"/>
      <c r="AG21" s="882" t="s">
        <v>914</v>
      </c>
      <c r="AH21" s="882"/>
      <c r="AI21" s="882"/>
      <c r="AJ21" s="882"/>
      <c r="AK21" s="882"/>
      <c r="AL21" s="882"/>
      <c r="AM21" s="882"/>
      <c r="AN21" s="882"/>
      <c r="AO21" s="882"/>
      <c r="AP21" s="882"/>
      <c r="AQ21" s="882"/>
      <c r="AR21" s="882"/>
      <c r="AS21" s="882"/>
      <c r="AT21" s="882"/>
      <c r="AU21" s="882"/>
      <c r="AV21" s="882"/>
      <c r="AW21" s="882"/>
      <c r="AX21" s="882"/>
      <c r="AY21" s="882"/>
      <c r="AZ21" s="882"/>
      <c r="BA21" s="882"/>
      <c r="BB21" s="882"/>
      <c r="BC21" s="882"/>
      <c r="BD21" s="882"/>
      <c r="BE21" s="882"/>
      <c r="BF21" s="882"/>
      <c r="BG21" s="882"/>
      <c r="BH21" s="882"/>
    </row>
    <row r="22" spans="1:60" outlineLevel="2">
      <c r="A22" s="883"/>
      <c r="B22" s="884"/>
      <c r="C22" s="886" t="s">
        <v>917</v>
      </c>
      <c r="D22" s="887"/>
      <c r="E22" s="888">
        <v>16.100000000000001</v>
      </c>
      <c r="F22" s="881"/>
      <c r="G22" s="881"/>
      <c r="H22" s="881"/>
      <c r="I22" s="881"/>
      <c r="J22" s="881"/>
      <c r="K22" s="881"/>
      <c r="L22" s="881"/>
      <c r="M22" s="881"/>
      <c r="N22" s="885"/>
      <c r="O22" s="885"/>
      <c r="P22" s="885"/>
      <c r="Q22" s="885"/>
      <c r="R22" s="881"/>
      <c r="S22" s="881"/>
      <c r="T22" s="881"/>
      <c r="U22" s="881"/>
      <c r="V22" s="881"/>
      <c r="W22" s="881"/>
      <c r="X22" s="881"/>
      <c r="Y22" s="881"/>
      <c r="Z22" s="882"/>
      <c r="AA22" s="882"/>
      <c r="AB22" s="882"/>
      <c r="AC22" s="882"/>
      <c r="AD22" s="882"/>
      <c r="AE22" s="882"/>
      <c r="AF22" s="882"/>
      <c r="AG22" s="882" t="s">
        <v>298</v>
      </c>
      <c r="AH22" s="882">
        <v>0</v>
      </c>
      <c r="AI22" s="882"/>
      <c r="AJ22" s="882"/>
      <c r="AK22" s="882"/>
      <c r="AL22" s="882"/>
      <c r="AM22" s="882"/>
      <c r="AN22" s="882"/>
      <c r="AO22" s="882"/>
      <c r="AP22" s="882"/>
      <c r="AQ22" s="882"/>
      <c r="AR22" s="882"/>
      <c r="AS22" s="882"/>
      <c r="AT22" s="882"/>
      <c r="AU22" s="882"/>
      <c r="AV22" s="882"/>
      <c r="AW22" s="882"/>
      <c r="AX22" s="882"/>
      <c r="AY22" s="882"/>
      <c r="AZ22" s="882"/>
      <c r="BA22" s="882"/>
      <c r="BB22" s="882"/>
      <c r="BC22" s="882"/>
      <c r="BD22" s="882"/>
      <c r="BE22" s="882"/>
      <c r="BF22" s="882"/>
      <c r="BG22" s="882"/>
      <c r="BH22" s="882"/>
    </row>
    <row r="23" spans="1:60" outlineLevel="1">
      <c r="A23" s="873">
        <v>5</v>
      </c>
      <c r="B23" s="874" t="s">
        <v>918</v>
      </c>
      <c r="C23" s="875" t="s">
        <v>1144</v>
      </c>
      <c r="D23" s="876" t="s">
        <v>16</v>
      </c>
      <c r="E23" s="877">
        <v>7.3</v>
      </c>
      <c r="F23" s="878"/>
      <c r="G23" s="879">
        <f>ROUND(E23*F23,2)</f>
        <v>0</v>
      </c>
      <c r="H23" s="878"/>
      <c r="I23" s="879">
        <f>ROUND(E23*H23,2)</f>
        <v>0</v>
      </c>
      <c r="J23" s="878"/>
      <c r="K23" s="879">
        <f>ROUND(E23*J23,2)</f>
        <v>0</v>
      </c>
      <c r="L23" s="879">
        <v>21</v>
      </c>
      <c r="M23" s="879">
        <f>G23*(1+L23/100)</f>
        <v>0</v>
      </c>
      <c r="N23" s="877">
        <v>4.8999999999999998E-4</v>
      </c>
      <c r="O23" s="877">
        <f>ROUND(E23*N23,2)</f>
        <v>0</v>
      </c>
      <c r="P23" s="877">
        <v>1.2999999999999999E-2</v>
      </c>
      <c r="Q23" s="877">
        <f>ROUND(E23*P23,2)</f>
        <v>0.09</v>
      </c>
      <c r="R23" s="879" t="s">
        <v>1140</v>
      </c>
      <c r="S23" s="879" t="s">
        <v>384</v>
      </c>
      <c r="T23" s="880" t="s">
        <v>384</v>
      </c>
      <c r="U23" s="881">
        <v>0.34</v>
      </c>
      <c r="V23" s="881">
        <f>ROUND(E23*U23,2)</f>
        <v>2.48</v>
      </c>
      <c r="W23" s="881"/>
      <c r="X23" s="881" t="s">
        <v>294</v>
      </c>
      <c r="Y23" s="881" t="s">
        <v>310</v>
      </c>
      <c r="Z23" s="882"/>
      <c r="AA23" s="882"/>
      <c r="AB23" s="882"/>
      <c r="AC23" s="882"/>
      <c r="AD23" s="882"/>
      <c r="AE23" s="882"/>
      <c r="AF23" s="882"/>
      <c r="AG23" s="882" t="s">
        <v>296</v>
      </c>
      <c r="AH23" s="882"/>
      <c r="AI23" s="882"/>
      <c r="AJ23" s="882"/>
      <c r="AK23" s="882"/>
      <c r="AL23" s="882"/>
      <c r="AM23" s="882"/>
      <c r="AN23" s="882"/>
      <c r="AO23" s="882"/>
      <c r="AP23" s="882"/>
      <c r="AQ23" s="882"/>
      <c r="AR23" s="882"/>
      <c r="AS23" s="882"/>
      <c r="AT23" s="882"/>
      <c r="AU23" s="882"/>
      <c r="AV23" s="882"/>
      <c r="AW23" s="882"/>
      <c r="AX23" s="882"/>
      <c r="AY23" s="882"/>
      <c r="AZ23" s="882"/>
      <c r="BA23" s="882"/>
      <c r="BB23" s="882"/>
      <c r="BC23" s="882"/>
      <c r="BD23" s="882"/>
      <c r="BE23" s="882"/>
      <c r="BF23" s="882"/>
      <c r="BG23" s="882"/>
      <c r="BH23" s="882"/>
    </row>
    <row r="24" spans="1:60" outlineLevel="2">
      <c r="A24" s="883"/>
      <c r="B24" s="884"/>
      <c r="C24" s="1247" t="s">
        <v>913</v>
      </c>
      <c r="D24" s="1248"/>
      <c r="E24" s="1248"/>
      <c r="F24" s="1248"/>
      <c r="G24" s="1248"/>
      <c r="H24" s="881"/>
      <c r="I24" s="881"/>
      <c r="J24" s="881"/>
      <c r="K24" s="881"/>
      <c r="L24" s="881"/>
      <c r="M24" s="881"/>
      <c r="N24" s="885"/>
      <c r="O24" s="885"/>
      <c r="P24" s="885"/>
      <c r="Q24" s="885"/>
      <c r="R24" s="881"/>
      <c r="S24" s="881"/>
      <c r="T24" s="881"/>
      <c r="U24" s="881"/>
      <c r="V24" s="881"/>
      <c r="W24" s="881"/>
      <c r="X24" s="881"/>
      <c r="Y24" s="881"/>
      <c r="Z24" s="882"/>
      <c r="AA24" s="882"/>
      <c r="AB24" s="882"/>
      <c r="AC24" s="882"/>
      <c r="AD24" s="882"/>
      <c r="AE24" s="882"/>
      <c r="AF24" s="882"/>
      <c r="AG24" s="882" t="s">
        <v>914</v>
      </c>
      <c r="AH24" s="882"/>
      <c r="AI24" s="882"/>
      <c r="AJ24" s="882"/>
      <c r="AK24" s="882"/>
      <c r="AL24" s="882"/>
      <c r="AM24" s="882"/>
      <c r="AN24" s="882"/>
      <c r="AO24" s="882"/>
      <c r="AP24" s="882"/>
      <c r="AQ24" s="882"/>
      <c r="AR24" s="882"/>
      <c r="AS24" s="882"/>
      <c r="AT24" s="882"/>
      <c r="AU24" s="882"/>
      <c r="AV24" s="882"/>
      <c r="AW24" s="882"/>
      <c r="AX24" s="882"/>
      <c r="AY24" s="882"/>
      <c r="AZ24" s="882"/>
      <c r="BA24" s="882"/>
      <c r="BB24" s="882"/>
      <c r="BC24" s="882"/>
      <c r="BD24" s="882"/>
      <c r="BE24" s="882"/>
      <c r="BF24" s="882"/>
      <c r="BG24" s="882"/>
      <c r="BH24" s="882"/>
    </row>
    <row r="25" spans="1:60" outlineLevel="2">
      <c r="A25" s="883"/>
      <c r="B25" s="884"/>
      <c r="C25" s="886" t="s">
        <v>919</v>
      </c>
      <c r="D25" s="887"/>
      <c r="E25" s="888">
        <v>7.3</v>
      </c>
      <c r="F25" s="881"/>
      <c r="G25" s="881"/>
      <c r="H25" s="881"/>
      <c r="I25" s="881"/>
      <c r="J25" s="881"/>
      <c r="K25" s="881"/>
      <c r="L25" s="881"/>
      <c r="M25" s="881"/>
      <c r="N25" s="885"/>
      <c r="O25" s="885"/>
      <c r="P25" s="885"/>
      <c r="Q25" s="885"/>
      <c r="R25" s="881"/>
      <c r="S25" s="881"/>
      <c r="T25" s="881"/>
      <c r="U25" s="881"/>
      <c r="V25" s="881"/>
      <c r="W25" s="881"/>
      <c r="X25" s="881"/>
      <c r="Y25" s="881"/>
      <c r="Z25" s="882"/>
      <c r="AA25" s="882"/>
      <c r="AB25" s="882"/>
      <c r="AC25" s="882"/>
      <c r="AD25" s="882"/>
      <c r="AE25" s="882"/>
      <c r="AF25" s="882"/>
      <c r="AG25" s="882" t="s">
        <v>298</v>
      </c>
      <c r="AH25" s="882">
        <v>0</v>
      </c>
      <c r="AI25" s="882"/>
      <c r="AJ25" s="882"/>
      <c r="AK25" s="882"/>
      <c r="AL25" s="882"/>
      <c r="AM25" s="882"/>
      <c r="AN25" s="882"/>
      <c r="AO25" s="882"/>
      <c r="AP25" s="882"/>
      <c r="AQ25" s="882"/>
      <c r="AR25" s="882"/>
      <c r="AS25" s="882"/>
      <c r="AT25" s="882"/>
      <c r="AU25" s="882"/>
      <c r="AV25" s="882"/>
      <c r="AW25" s="882"/>
      <c r="AX25" s="882"/>
      <c r="AY25" s="882"/>
      <c r="AZ25" s="882"/>
      <c r="BA25" s="882"/>
      <c r="BB25" s="882"/>
      <c r="BC25" s="882"/>
      <c r="BD25" s="882"/>
      <c r="BE25" s="882"/>
      <c r="BF25" s="882"/>
      <c r="BG25" s="882"/>
      <c r="BH25" s="882"/>
    </row>
    <row r="26" spans="1:60">
      <c r="A26" s="865" t="s">
        <v>288</v>
      </c>
      <c r="B26" s="866" t="s">
        <v>237</v>
      </c>
      <c r="C26" s="867" t="s">
        <v>238</v>
      </c>
      <c r="D26" s="868"/>
      <c r="E26" s="869"/>
      <c r="F26" s="870"/>
      <c r="G26" s="870">
        <f>SUMIF(AG27:AG36,"&lt;&gt;NOR",G27:G36)</f>
        <v>0</v>
      </c>
      <c r="H26" s="870"/>
      <c r="I26" s="870">
        <f>SUM(I27:I36)</f>
        <v>0</v>
      </c>
      <c r="J26" s="870"/>
      <c r="K26" s="870">
        <f>SUM(K27:K36)</f>
        <v>0</v>
      </c>
      <c r="L26" s="870"/>
      <c r="M26" s="870">
        <f>SUM(M27:M36)</f>
        <v>0</v>
      </c>
      <c r="N26" s="869"/>
      <c r="O26" s="869">
        <f>SUM(O27:O36)</f>
        <v>0</v>
      </c>
      <c r="P26" s="869"/>
      <c r="Q26" s="869">
        <f>SUM(Q27:Q36)</f>
        <v>0</v>
      </c>
      <c r="R26" s="870"/>
      <c r="S26" s="870"/>
      <c r="T26" s="871"/>
      <c r="U26" s="872"/>
      <c r="V26" s="872">
        <f>SUM(V27:V36)</f>
        <v>1.18</v>
      </c>
      <c r="W26" s="872"/>
      <c r="X26" s="872"/>
      <c r="Y26" s="872"/>
      <c r="AG26" s="816" t="s">
        <v>289</v>
      </c>
    </row>
    <row r="27" spans="1:60" ht="22.5" outlineLevel="1">
      <c r="A27" s="873">
        <v>6</v>
      </c>
      <c r="B27" s="874" t="s">
        <v>364</v>
      </c>
      <c r="C27" s="875" t="s">
        <v>1145</v>
      </c>
      <c r="D27" s="876" t="s">
        <v>366</v>
      </c>
      <c r="E27" s="877">
        <v>1.25929</v>
      </c>
      <c r="F27" s="878"/>
      <c r="G27" s="879">
        <f>ROUND(E27*F27,2)</f>
        <v>0</v>
      </c>
      <c r="H27" s="878"/>
      <c r="I27" s="879">
        <f>ROUND(E27*H27,2)</f>
        <v>0</v>
      </c>
      <c r="J27" s="878"/>
      <c r="K27" s="879">
        <f>ROUND(E27*J27,2)</f>
        <v>0</v>
      </c>
      <c r="L27" s="879">
        <v>21</v>
      </c>
      <c r="M27" s="879">
        <f>G27*(1+L27/100)</f>
        <v>0</v>
      </c>
      <c r="N27" s="877">
        <v>0</v>
      </c>
      <c r="O27" s="877">
        <f>ROUND(E27*N27,2)</f>
        <v>0</v>
      </c>
      <c r="P27" s="877">
        <v>0</v>
      </c>
      <c r="Q27" s="877">
        <f>ROUND(E27*P27,2)</f>
        <v>0</v>
      </c>
      <c r="R27" s="879" t="s">
        <v>1146</v>
      </c>
      <c r="S27" s="879" t="s">
        <v>384</v>
      </c>
      <c r="T27" s="880" t="s">
        <v>384</v>
      </c>
      <c r="U27" s="881">
        <v>0.9385</v>
      </c>
      <c r="V27" s="881">
        <f>ROUND(E27*U27,2)</f>
        <v>1.18</v>
      </c>
      <c r="W27" s="881"/>
      <c r="X27" s="881" t="s">
        <v>367</v>
      </c>
      <c r="Y27" s="881" t="s">
        <v>310</v>
      </c>
      <c r="Z27" s="882"/>
      <c r="AA27" s="882"/>
      <c r="AB27" s="882"/>
      <c r="AC27" s="882"/>
      <c r="AD27" s="882"/>
      <c r="AE27" s="882"/>
      <c r="AF27" s="882"/>
      <c r="AG27" s="882" t="s">
        <v>920</v>
      </c>
      <c r="AH27" s="882"/>
      <c r="AI27" s="882"/>
      <c r="AJ27" s="882"/>
      <c r="AK27" s="882"/>
      <c r="AL27" s="882"/>
      <c r="AM27" s="882"/>
      <c r="AN27" s="882"/>
      <c r="AO27" s="882"/>
      <c r="AP27" s="882"/>
      <c r="AQ27" s="882"/>
      <c r="AR27" s="882"/>
      <c r="AS27" s="882"/>
      <c r="AT27" s="882"/>
      <c r="AU27" s="882"/>
      <c r="AV27" s="882"/>
      <c r="AW27" s="882"/>
      <c r="AX27" s="882"/>
      <c r="AY27" s="882"/>
      <c r="AZ27" s="882"/>
      <c r="BA27" s="882"/>
      <c r="BB27" s="882"/>
      <c r="BC27" s="882"/>
      <c r="BD27" s="882"/>
      <c r="BE27" s="882"/>
      <c r="BF27" s="882"/>
      <c r="BG27" s="882"/>
      <c r="BH27" s="882"/>
    </row>
    <row r="28" spans="1:60" outlineLevel="2">
      <c r="A28" s="883"/>
      <c r="B28" s="884"/>
      <c r="C28" s="1238" t="s">
        <v>1147</v>
      </c>
      <c r="D28" s="1239"/>
      <c r="E28" s="1239"/>
      <c r="F28" s="1239"/>
      <c r="G28" s="1239"/>
      <c r="H28" s="881"/>
      <c r="I28" s="881"/>
      <c r="J28" s="881"/>
      <c r="K28" s="881"/>
      <c r="L28" s="881"/>
      <c r="M28" s="881"/>
      <c r="N28" s="885"/>
      <c r="O28" s="885"/>
      <c r="P28" s="885"/>
      <c r="Q28" s="885"/>
      <c r="R28" s="881"/>
      <c r="S28" s="881"/>
      <c r="T28" s="881"/>
      <c r="U28" s="881"/>
      <c r="V28" s="881"/>
      <c r="W28" s="881"/>
      <c r="X28" s="881"/>
      <c r="Y28" s="881"/>
      <c r="Z28" s="882"/>
      <c r="AA28" s="882"/>
      <c r="AB28" s="882"/>
      <c r="AC28" s="882"/>
      <c r="AD28" s="882"/>
      <c r="AE28" s="882"/>
      <c r="AF28" s="882"/>
      <c r="AG28" s="882" t="s">
        <v>1138</v>
      </c>
      <c r="AH28" s="882"/>
      <c r="AI28" s="882"/>
      <c r="AJ28" s="882"/>
      <c r="AK28" s="882"/>
      <c r="AL28" s="882"/>
      <c r="AM28" s="882"/>
      <c r="AN28" s="882"/>
      <c r="AO28" s="882"/>
      <c r="AP28" s="882"/>
      <c r="AQ28" s="882"/>
      <c r="AR28" s="882"/>
      <c r="AS28" s="882"/>
      <c r="AT28" s="882"/>
      <c r="AU28" s="882"/>
      <c r="AV28" s="882"/>
      <c r="AW28" s="882"/>
      <c r="AX28" s="882"/>
      <c r="AY28" s="882"/>
      <c r="AZ28" s="882"/>
      <c r="BA28" s="882"/>
      <c r="BB28" s="882"/>
      <c r="BC28" s="882"/>
      <c r="BD28" s="882"/>
      <c r="BE28" s="882"/>
      <c r="BF28" s="882"/>
      <c r="BG28" s="882"/>
      <c r="BH28" s="882"/>
    </row>
    <row r="29" spans="1:60" outlineLevel="2">
      <c r="A29" s="883"/>
      <c r="B29" s="884"/>
      <c r="C29" s="886" t="s">
        <v>921</v>
      </c>
      <c r="D29" s="887"/>
      <c r="E29" s="888"/>
      <c r="F29" s="881"/>
      <c r="G29" s="881"/>
      <c r="H29" s="881"/>
      <c r="I29" s="881"/>
      <c r="J29" s="881"/>
      <c r="K29" s="881"/>
      <c r="L29" s="881"/>
      <c r="M29" s="881"/>
      <c r="N29" s="885"/>
      <c r="O29" s="885"/>
      <c r="P29" s="885"/>
      <c r="Q29" s="885"/>
      <c r="R29" s="881"/>
      <c r="S29" s="881"/>
      <c r="T29" s="881"/>
      <c r="U29" s="881"/>
      <c r="V29" s="881"/>
      <c r="W29" s="881"/>
      <c r="X29" s="881"/>
      <c r="Y29" s="881"/>
      <c r="Z29" s="882"/>
      <c r="AA29" s="882"/>
      <c r="AB29" s="882"/>
      <c r="AC29" s="882"/>
      <c r="AD29" s="882"/>
      <c r="AE29" s="882"/>
      <c r="AF29" s="882"/>
      <c r="AG29" s="882" t="s">
        <v>298</v>
      </c>
      <c r="AH29" s="882">
        <v>0</v>
      </c>
      <c r="AI29" s="882"/>
      <c r="AJ29" s="882"/>
      <c r="AK29" s="882"/>
      <c r="AL29" s="882"/>
      <c r="AM29" s="882"/>
      <c r="AN29" s="882"/>
      <c r="AO29" s="882"/>
      <c r="AP29" s="882"/>
      <c r="AQ29" s="882"/>
      <c r="AR29" s="882"/>
      <c r="AS29" s="882"/>
      <c r="AT29" s="882"/>
      <c r="AU29" s="882"/>
      <c r="AV29" s="882"/>
      <c r="AW29" s="882"/>
      <c r="AX29" s="882"/>
      <c r="AY29" s="882"/>
      <c r="AZ29" s="882"/>
      <c r="BA29" s="882"/>
      <c r="BB29" s="882"/>
      <c r="BC29" s="882"/>
      <c r="BD29" s="882"/>
      <c r="BE29" s="882"/>
      <c r="BF29" s="882"/>
      <c r="BG29" s="882"/>
      <c r="BH29" s="882"/>
    </row>
    <row r="30" spans="1:60" outlineLevel="3">
      <c r="A30" s="883"/>
      <c r="B30" s="884"/>
      <c r="C30" s="886" t="s">
        <v>922</v>
      </c>
      <c r="D30" s="887"/>
      <c r="E30" s="888"/>
      <c r="F30" s="881"/>
      <c r="G30" s="881"/>
      <c r="H30" s="881"/>
      <c r="I30" s="881"/>
      <c r="J30" s="881"/>
      <c r="K30" s="881"/>
      <c r="L30" s="881"/>
      <c r="M30" s="881"/>
      <c r="N30" s="885"/>
      <c r="O30" s="885"/>
      <c r="P30" s="885"/>
      <c r="Q30" s="885"/>
      <c r="R30" s="881"/>
      <c r="S30" s="881"/>
      <c r="T30" s="881"/>
      <c r="U30" s="881"/>
      <c r="V30" s="881"/>
      <c r="W30" s="881"/>
      <c r="X30" s="881"/>
      <c r="Y30" s="881"/>
      <c r="Z30" s="882"/>
      <c r="AA30" s="882"/>
      <c r="AB30" s="882"/>
      <c r="AC30" s="882"/>
      <c r="AD30" s="882"/>
      <c r="AE30" s="882"/>
      <c r="AF30" s="882"/>
      <c r="AG30" s="882" t="s">
        <v>298</v>
      </c>
      <c r="AH30" s="882">
        <v>0</v>
      </c>
      <c r="AI30" s="882"/>
      <c r="AJ30" s="882"/>
      <c r="AK30" s="882"/>
      <c r="AL30" s="882"/>
      <c r="AM30" s="882"/>
      <c r="AN30" s="882"/>
      <c r="AO30" s="882"/>
      <c r="AP30" s="882"/>
      <c r="AQ30" s="882"/>
      <c r="AR30" s="882"/>
      <c r="AS30" s="882"/>
      <c r="AT30" s="882"/>
      <c r="AU30" s="882"/>
      <c r="AV30" s="882"/>
      <c r="AW30" s="882"/>
      <c r="AX30" s="882"/>
      <c r="AY30" s="882"/>
      <c r="AZ30" s="882"/>
      <c r="BA30" s="882"/>
      <c r="BB30" s="882"/>
      <c r="BC30" s="882"/>
      <c r="BD30" s="882"/>
      <c r="BE30" s="882"/>
      <c r="BF30" s="882"/>
      <c r="BG30" s="882"/>
      <c r="BH30" s="882"/>
    </row>
    <row r="31" spans="1:60" outlineLevel="3">
      <c r="A31" s="883"/>
      <c r="B31" s="884"/>
      <c r="C31" s="886" t="s">
        <v>923</v>
      </c>
      <c r="D31" s="887"/>
      <c r="E31" s="888">
        <v>1.25929</v>
      </c>
      <c r="F31" s="881"/>
      <c r="G31" s="881"/>
      <c r="H31" s="881"/>
      <c r="I31" s="881"/>
      <c r="J31" s="881"/>
      <c r="K31" s="881"/>
      <c r="L31" s="881"/>
      <c r="M31" s="881"/>
      <c r="N31" s="885"/>
      <c r="O31" s="885"/>
      <c r="P31" s="885"/>
      <c r="Q31" s="885"/>
      <c r="R31" s="881"/>
      <c r="S31" s="881"/>
      <c r="T31" s="881"/>
      <c r="U31" s="881"/>
      <c r="V31" s="881"/>
      <c r="W31" s="881"/>
      <c r="X31" s="881"/>
      <c r="Y31" s="881"/>
      <c r="Z31" s="882"/>
      <c r="AA31" s="882"/>
      <c r="AB31" s="882"/>
      <c r="AC31" s="882"/>
      <c r="AD31" s="882"/>
      <c r="AE31" s="882"/>
      <c r="AF31" s="882"/>
      <c r="AG31" s="882" t="s">
        <v>298</v>
      </c>
      <c r="AH31" s="882">
        <v>0</v>
      </c>
      <c r="AI31" s="882"/>
      <c r="AJ31" s="882"/>
      <c r="AK31" s="882"/>
      <c r="AL31" s="882"/>
      <c r="AM31" s="882"/>
      <c r="AN31" s="882"/>
      <c r="AO31" s="882"/>
      <c r="AP31" s="882"/>
      <c r="AQ31" s="882"/>
      <c r="AR31" s="882"/>
      <c r="AS31" s="882"/>
      <c r="AT31" s="882"/>
      <c r="AU31" s="882"/>
      <c r="AV31" s="882"/>
      <c r="AW31" s="882"/>
      <c r="AX31" s="882"/>
      <c r="AY31" s="882"/>
      <c r="AZ31" s="882"/>
      <c r="BA31" s="882"/>
      <c r="BB31" s="882"/>
      <c r="BC31" s="882"/>
      <c r="BD31" s="882"/>
      <c r="BE31" s="882"/>
      <c r="BF31" s="882"/>
      <c r="BG31" s="882"/>
      <c r="BH31" s="882"/>
    </row>
    <row r="32" spans="1:60" ht="33.75" outlineLevel="1">
      <c r="A32" s="873">
        <v>7</v>
      </c>
      <c r="B32" s="874" t="s">
        <v>924</v>
      </c>
      <c r="C32" s="875" t="s">
        <v>1148</v>
      </c>
      <c r="D32" s="876" t="s">
        <v>366</v>
      </c>
      <c r="E32" s="877">
        <v>1.25929</v>
      </c>
      <c r="F32" s="878"/>
      <c r="G32" s="879">
        <f>ROUND(E32*F32,2)</f>
        <v>0</v>
      </c>
      <c r="H32" s="878"/>
      <c r="I32" s="879">
        <f>ROUND(E32*H32,2)</f>
        <v>0</v>
      </c>
      <c r="J32" s="878"/>
      <c r="K32" s="879">
        <f>ROUND(E32*J32,2)</f>
        <v>0</v>
      </c>
      <c r="L32" s="879">
        <v>21</v>
      </c>
      <c r="M32" s="879">
        <f>G32*(1+L32/100)</f>
        <v>0</v>
      </c>
      <c r="N32" s="877">
        <v>0</v>
      </c>
      <c r="O32" s="877">
        <f>ROUND(E32*N32,2)</f>
        <v>0</v>
      </c>
      <c r="P32" s="877">
        <v>0</v>
      </c>
      <c r="Q32" s="877">
        <f>ROUND(E32*P32,2)</f>
        <v>0</v>
      </c>
      <c r="R32" s="879" t="s">
        <v>1146</v>
      </c>
      <c r="S32" s="879" t="s">
        <v>384</v>
      </c>
      <c r="T32" s="880" t="s">
        <v>384</v>
      </c>
      <c r="U32" s="881">
        <v>0</v>
      </c>
      <c r="V32" s="881">
        <f>ROUND(E32*U32,2)</f>
        <v>0</v>
      </c>
      <c r="W32" s="881"/>
      <c r="X32" s="881" t="s">
        <v>367</v>
      </c>
      <c r="Y32" s="881" t="s">
        <v>310</v>
      </c>
      <c r="Z32" s="882"/>
      <c r="AA32" s="882"/>
      <c r="AB32" s="882"/>
      <c r="AC32" s="882"/>
      <c r="AD32" s="882"/>
      <c r="AE32" s="882"/>
      <c r="AF32" s="882"/>
      <c r="AG32" s="882" t="s">
        <v>920</v>
      </c>
      <c r="AH32" s="882"/>
      <c r="AI32" s="882"/>
      <c r="AJ32" s="882"/>
      <c r="AK32" s="882"/>
      <c r="AL32" s="882"/>
      <c r="AM32" s="882"/>
      <c r="AN32" s="882"/>
      <c r="AO32" s="882"/>
      <c r="AP32" s="882"/>
      <c r="AQ32" s="882"/>
      <c r="AR32" s="882"/>
      <c r="AS32" s="882"/>
      <c r="AT32" s="882"/>
      <c r="AU32" s="882"/>
      <c r="AV32" s="882"/>
      <c r="AW32" s="882"/>
      <c r="AX32" s="882"/>
      <c r="AY32" s="882"/>
      <c r="AZ32" s="882"/>
      <c r="BA32" s="882"/>
      <c r="BB32" s="882"/>
      <c r="BC32" s="882"/>
      <c r="BD32" s="882"/>
      <c r="BE32" s="882"/>
      <c r="BF32" s="882"/>
      <c r="BG32" s="882"/>
      <c r="BH32" s="882"/>
    </row>
    <row r="33" spans="1:60" outlineLevel="2">
      <c r="A33" s="883"/>
      <c r="B33" s="884"/>
      <c r="C33" s="1238" t="s">
        <v>1147</v>
      </c>
      <c r="D33" s="1239"/>
      <c r="E33" s="1239"/>
      <c r="F33" s="1239"/>
      <c r="G33" s="1239"/>
      <c r="H33" s="881"/>
      <c r="I33" s="881"/>
      <c r="J33" s="881"/>
      <c r="K33" s="881"/>
      <c r="L33" s="881"/>
      <c r="M33" s="881"/>
      <c r="N33" s="885"/>
      <c r="O33" s="885"/>
      <c r="P33" s="885"/>
      <c r="Q33" s="885"/>
      <c r="R33" s="881"/>
      <c r="S33" s="881"/>
      <c r="T33" s="881"/>
      <c r="U33" s="881"/>
      <c r="V33" s="881"/>
      <c r="W33" s="881"/>
      <c r="X33" s="881"/>
      <c r="Y33" s="881"/>
      <c r="Z33" s="882"/>
      <c r="AA33" s="882"/>
      <c r="AB33" s="882"/>
      <c r="AC33" s="882"/>
      <c r="AD33" s="882"/>
      <c r="AE33" s="882"/>
      <c r="AF33" s="882"/>
      <c r="AG33" s="882" t="s">
        <v>1138</v>
      </c>
      <c r="AH33" s="882"/>
      <c r="AI33" s="882"/>
      <c r="AJ33" s="882"/>
      <c r="AK33" s="882"/>
      <c r="AL33" s="882"/>
      <c r="AM33" s="882"/>
      <c r="AN33" s="882"/>
      <c r="AO33" s="882"/>
      <c r="AP33" s="882"/>
      <c r="AQ33" s="882"/>
      <c r="AR33" s="882"/>
      <c r="AS33" s="882"/>
      <c r="AT33" s="882"/>
      <c r="AU33" s="882"/>
      <c r="AV33" s="882"/>
      <c r="AW33" s="882"/>
      <c r="AX33" s="882"/>
      <c r="AY33" s="882"/>
      <c r="AZ33" s="882"/>
      <c r="BA33" s="882"/>
      <c r="BB33" s="882"/>
      <c r="BC33" s="882"/>
      <c r="BD33" s="882"/>
      <c r="BE33" s="882"/>
      <c r="BF33" s="882"/>
      <c r="BG33" s="882"/>
      <c r="BH33" s="882"/>
    </row>
    <row r="34" spans="1:60" outlineLevel="2">
      <c r="A34" s="883"/>
      <c r="B34" s="884"/>
      <c r="C34" s="886" t="s">
        <v>921</v>
      </c>
      <c r="D34" s="887"/>
      <c r="E34" s="888"/>
      <c r="F34" s="881"/>
      <c r="G34" s="881"/>
      <c r="H34" s="881"/>
      <c r="I34" s="881"/>
      <c r="J34" s="881"/>
      <c r="K34" s="881"/>
      <c r="L34" s="881"/>
      <c r="M34" s="881"/>
      <c r="N34" s="885"/>
      <c r="O34" s="885"/>
      <c r="P34" s="885"/>
      <c r="Q34" s="885"/>
      <c r="R34" s="881"/>
      <c r="S34" s="881"/>
      <c r="T34" s="881"/>
      <c r="U34" s="881"/>
      <c r="V34" s="881"/>
      <c r="W34" s="881"/>
      <c r="X34" s="881"/>
      <c r="Y34" s="881"/>
      <c r="Z34" s="882"/>
      <c r="AA34" s="882"/>
      <c r="AB34" s="882"/>
      <c r="AC34" s="882"/>
      <c r="AD34" s="882"/>
      <c r="AE34" s="882"/>
      <c r="AF34" s="882"/>
      <c r="AG34" s="882" t="s">
        <v>298</v>
      </c>
      <c r="AH34" s="882">
        <v>0</v>
      </c>
      <c r="AI34" s="882"/>
      <c r="AJ34" s="882"/>
      <c r="AK34" s="882"/>
      <c r="AL34" s="882"/>
      <c r="AM34" s="882"/>
      <c r="AN34" s="882"/>
      <c r="AO34" s="882"/>
      <c r="AP34" s="882"/>
      <c r="AQ34" s="882"/>
      <c r="AR34" s="882"/>
      <c r="AS34" s="882"/>
      <c r="AT34" s="882"/>
      <c r="AU34" s="882"/>
      <c r="AV34" s="882"/>
      <c r="AW34" s="882"/>
      <c r="AX34" s="882"/>
      <c r="AY34" s="882"/>
      <c r="AZ34" s="882"/>
      <c r="BA34" s="882"/>
      <c r="BB34" s="882"/>
      <c r="BC34" s="882"/>
      <c r="BD34" s="882"/>
      <c r="BE34" s="882"/>
      <c r="BF34" s="882"/>
      <c r="BG34" s="882"/>
      <c r="BH34" s="882"/>
    </row>
    <row r="35" spans="1:60" outlineLevel="3">
      <c r="A35" s="883"/>
      <c r="B35" s="884"/>
      <c r="C35" s="886" t="s">
        <v>922</v>
      </c>
      <c r="D35" s="887"/>
      <c r="E35" s="888"/>
      <c r="F35" s="881"/>
      <c r="G35" s="881"/>
      <c r="H35" s="881"/>
      <c r="I35" s="881"/>
      <c r="J35" s="881"/>
      <c r="K35" s="881"/>
      <c r="L35" s="881"/>
      <c r="M35" s="881"/>
      <c r="N35" s="885"/>
      <c r="O35" s="885"/>
      <c r="P35" s="885"/>
      <c r="Q35" s="885"/>
      <c r="R35" s="881"/>
      <c r="S35" s="881"/>
      <c r="T35" s="881"/>
      <c r="U35" s="881"/>
      <c r="V35" s="881"/>
      <c r="W35" s="881"/>
      <c r="X35" s="881"/>
      <c r="Y35" s="881"/>
      <c r="Z35" s="882"/>
      <c r="AA35" s="882"/>
      <c r="AB35" s="882"/>
      <c r="AC35" s="882"/>
      <c r="AD35" s="882"/>
      <c r="AE35" s="882"/>
      <c r="AF35" s="882"/>
      <c r="AG35" s="882" t="s">
        <v>298</v>
      </c>
      <c r="AH35" s="882">
        <v>0</v>
      </c>
      <c r="AI35" s="882"/>
      <c r="AJ35" s="882"/>
      <c r="AK35" s="882"/>
      <c r="AL35" s="882"/>
      <c r="AM35" s="882"/>
      <c r="AN35" s="882"/>
      <c r="AO35" s="882"/>
      <c r="AP35" s="882"/>
      <c r="AQ35" s="882"/>
      <c r="AR35" s="882"/>
      <c r="AS35" s="882"/>
      <c r="AT35" s="882"/>
      <c r="AU35" s="882"/>
      <c r="AV35" s="882"/>
      <c r="AW35" s="882"/>
      <c r="AX35" s="882"/>
      <c r="AY35" s="882"/>
      <c r="AZ35" s="882"/>
      <c r="BA35" s="882"/>
      <c r="BB35" s="882"/>
      <c r="BC35" s="882"/>
      <c r="BD35" s="882"/>
      <c r="BE35" s="882"/>
      <c r="BF35" s="882"/>
      <c r="BG35" s="882"/>
      <c r="BH35" s="882"/>
    </row>
    <row r="36" spans="1:60" outlineLevel="3">
      <c r="A36" s="883"/>
      <c r="B36" s="884"/>
      <c r="C36" s="886" t="s">
        <v>923</v>
      </c>
      <c r="D36" s="887"/>
      <c r="E36" s="888">
        <v>1.25929</v>
      </c>
      <c r="F36" s="881"/>
      <c r="G36" s="881"/>
      <c r="H36" s="881"/>
      <c r="I36" s="881"/>
      <c r="J36" s="881"/>
      <c r="K36" s="881"/>
      <c r="L36" s="881"/>
      <c r="M36" s="881"/>
      <c r="N36" s="885"/>
      <c r="O36" s="885"/>
      <c r="P36" s="885"/>
      <c r="Q36" s="885"/>
      <c r="R36" s="881"/>
      <c r="S36" s="881"/>
      <c r="T36" s="881"/>
      <c r="U36" s="881"/>
      <c r="V36" s="881"/>
      <c r="W36" s="881"/>
      <c r="X36" s="881"/>
      <c r="Y36" s="881"/>
      <c r="Z36" s="882"/>
      <c r="AA36" s="882"/>
      <c r="AB36" s="882"/>
      <c r="AC36" s="882"/>
      <c r="AD36" s="882"/>
      <c r="AE36" s="882"/>
      <c r="AF36" s="882"/>
      <c r="AG36" s="882" t="s">
        <v>298</v>
      </c>
      <c r="AH36" s="882">
        <v>0</v>
      </c>
      <c r="AI36" s="882"/>
      <c r="AJ36" s="882"/>
      <c r="AK36" s="882"/>
      <c r="AL36" s="882"/>
      <c r="AM36" s="882"/>
      <c r="AN36" s="882"/>
      <c r="AO36" s="882"/>
      <c r="AP36" s="882"/>
      <c r="AQ36" s="882"/>
      <c r="AR36" s="882"/>
      <c r="AS36" s="882"/>
      <c r="AT36" s="882"/>
      <c r="AU36" s="882"/>
      <c r="AV36" s="882"/>
      <c r="AW36" s="882"/>
      <c r="AX36" s="882"/>
      <c r="AY36" s="882"/>
      <c r="AZ36" s="882"/>
      <c r="BA36" s="882"/>
      <c r="BB36" s="882"/>
      <c r="BC36" s="882"/>
      <c r="BD36" s="882"/>
      <c r="BE36" s="882"/>
      <c r="BF36" s="882"/>
      <c r="BG36" s="882"/>
      <c r="BH36" s="882"/>
    </row>
    <row r="37" spans="1:60">
      <c r="A37" s="865" t="s">
        <v>288</v>
      </c>
      <c r="B37" s="866" t="s">
        <v>895</v>
      </c>
      <c r="C37" s="867" t="s">
        <v>896</v>
      </c>
      <c r="D37" s="868"/>
      <c r="E37" s="869"/>
      <c r="F37" s="870"/>
      <c r="G37" s="870">
        <f>SUMIF(AG38:AG63,"&lt;&gt;NOR",G38:G63)</f>
        <v>0</v>
      </c>
      <c r="H37" s="870"/>
      <c r="I37" s="870">
        <f>SUM(I38:I63)</f>
        <v>0</v>
      </c>
      <c r="J37" s="870"/>
      <c r="K37" s="870">
        <f>SUM(K38:K63)</f>
        <v>0</v>
      </c>
      <c r="L37" s="870"/>
      <c r="M37" s="870">
        <f>SUM(M38:M63)</f>
        <v>0</v>
      </c>
      <c r="N37" s="869"/>
      <c r="O37" s="869">
        <f>SUM(O38:O63)</f>
        <v>0</v>
      </c>
      <c r="P37" s="869"/>
      <c r="Q37" s="869">
        <f>SUM(Q38:Q63)</f>
        <v>0</v>
      </c>
      <c r="R37" s="870"/>
      <c r="S37" s="870"/>
      <c r="T37" s="871"/>
      <c r="U37" s="872"/>
      <c r="V37" s="872">
        <f>SUM(V38:V63)</f>
        <v>16.57</v>
      </c>
      <c r="W37" s="872"/>
      <c r="X37" s="872"/>
      <c r="Y37" s="872"/>
      <c r="AG37" s="816" t="s">
        <v>289</v>
      </c>
    </row>
    <row r="38" spans="1:60" outlineLevel="1">
      <c r="A38" s="889">
        <v>8</v>
      </c>
      <c r="B38" s="890" t="s">
        <v>925</v>
      </c>
      <c r="C38" s="891" t="s">
        <v>1149</v>
      </c>
      <c r="D38" s="892" t="s">
        <v>292</v>
      </c>
      <c r="E38" s="893">
        <v>6</v>
      </c>
      <c r="F38" s="894"/>
      <c r="G38" s="895">
        <f>ROUND(E38*F38,2)</f>
        <v>0</v>
      </c>
      <c r="H38" s="894"/>
      <c r="I38" s="895">
        <f>ROUND(E38*H38,2)</f>
        <v>0</v>
      </c>
      <c r="J38" s="894"/>
      <c r="K38" s="895">
        <f>ROUND(E38*J38,2)</f>
        <v>0</v>
      </c>
      <c r="L38" s="895">
        <v>21</v>
      </c>
      <c r="M38" s="895">
        <f>G38*(1+L38/100)</f>
        <v>0</v>
      </c>
      <c r="N38" s="893">
        <v>7.6000000000000004E-4</v>
      </c>
      <c r="O38" s="893">
        <f>ROUND(E38*N38,2)</f>
        <v>0</v>
      </c>
      <c r="P38" s="893">
        <v>0</v>
      </c>
      <c r="Q38" s="893">
        <f>ROUND(E38*P38,2)</f>
        <v>0</v>
      </c>
      <c r="R38" s="895" t="s">
        <v>1150</v>
      </c>
      <c r="S38" s="895" t="s">
        <v>384</v>
      </c>
      <c r="T38" s="896" t="s">
        <v>384</v>
      </c>
      <c r="U38" s="881">
        <v>1.1910000000000001</v>
      </c>
      <c r="V38" s="881">
        <f>ROUND(E38*U38,2)</f>
        <v>7.15</v>
      </c>
      <c r="W38" s="881"/>
      <c r="X38" s="881" t="s">
        <v>294</v>
      </c>
      <c r="Y38" s="881" t="s">
        <v>310</v>
      </c>
      <c r="Z38" s="882"/>
      <c r="AA38" s="882"/>
      <c r="AB38" s="882"/>
      <c r="AC38" s="882"/>
      <c r="AD38" s="882"/>
      <c r="AE38" s="882"/>
      <c r="AF38" s="882"/>
      <c r="AG38" s="882" t="s">
        <v>296</v>
      </c>
      <c r="AH38" s="882"/>
      <c r="AI38" s="882"/>
      <c r="AJ38" s="882"/>
      <c r="AK38" s="882"/>
      <c r="AL38" s="882"/>
      <c r="AM38" s="882"/>
      <c r="AN38" s="882"/>
      <c r="AO38" s="882"/>
      <c r="AP38" s="882"/>
      <c r="AQ38" s="882"/>
      <c r="AR38" s="882"/>
      <c r="AS38" s="882"/>
      <c r="AT38" s="882"/>
      <c r="AU38" s="882"/>
      <c r="AV38" s="882"/>
      <c r="AW38" s="882"/>
      <c r="AX38" s="882"/>
      <c r="AY38" s="882"/>
      <c r="AZ38" s="882"/>
      <c r="BA38" s="882"/>
      <c r="BB38" s="882"/>
      <c r="BC38" s="882"/>
      <c r="BD38" s="882"/>
      <c r="BE38" s="882"/>
      <c r="BF38" s="882"/>
      <c r="BG38" s="882"/>
      <c r="BH38" s="882"/>
    </row>
    <row r="39" spans="1:60" outlineLevel="1">
      <c r="A39" s="889">
        <v>9</v>
      </c>
      <c r="B39" s="890" t="s">
        <v>926</v>
      </c>
      <c r="C39" s="891" t="s">
        <v>1151</v>
      </c>
      <c r="D39" s="892" t="s">
        <v>292</v>
      </c>
      <c r="E39" s="893">
        <v>9</v>
      </c>
      <c r="F39" s="894"/>
      <c r="G39" s="895">
        <f>ROUND(E39*F39,2)</f>
        <v>0</v>
      </c>
      <c r="H39" s="894"/>
      <c r="I39" s="895">
        <f>ROUND(E39*H39,2)</f>
        <v>0</v>
      </c>
      <c r="J39" s="894"/>
      <c r="K39" s="895">
        <f>ROUND(E39*J39,2)</f>
        <v>0</v>
      </c>
      <c r="L39" s="895">
        <v>21</v>
      </c>
      <c r="M39" s="895">
        <f>G39*(1+L39/100)</f>
        <v>0</v>
      </c>
      <c r="N39" s="893">
        <v>0</v>
      </c>
      <c r="O39" s="893">
        <f>ROUND(E39*N39,2)</f>
        <v>0</v>
      </c>
      <c r="P39" s="893">
        <v>0</v>
      </c>
      <c r="Q39" s="893">
        <f>ROUND(E39*P39,2)</f>
        <v>0</v>
      </c>
      <c r="R39" s="895" t="s">
        <v>1150</v>
      </c>
      <c r="S39" s="895" t="s">
        <v>384</v>
      </c>
      <c r="T39" s="896" t="s">
        <v>384</v>
      </c>
      <c r="U39" s="881">
        <v>0.76100000000000001</v>
      </c>
      <c r="V39" s="881">
        <f>ROUND(E39*U39,2)</f>
        <v>6.85</v>
      </c>
      <c r="W39" s="881"/>
      <c r="X39" s="881" t="s">
        <v>294</v>
      </c>
      <c r="Y39" s="881" t="s">
        <v>310</v>
      </c>
      <c r="Z39" s="882"/>
      <c r="AA39" s="882"/>
      <c r="AB39" s="882"/>
      <c r="AC39" s="882"/>
      <c r="AD39" s="882"/>
      <c r="AE39" s="882"/>
      <c r="AF39" s="882"/>
      <c r="AG39" s="882" t="s">
        <v>927</v>
      </c>
      <c r="AH39" s="882"/>
      <c r="AI39" s="882"/>
      <c r="AJ39" s="882"/>
      <c r="AK39" s="882"/>
      <c r="AL39" s="882"/>
      <c r="AM39" s="882"/>
      <c r="AN39" s="882"/>
      <c r="AO39" s="882"/>
      <c r="AP39" s="882"/>
      <c r="AQ39" s="882"/>
      <c r="AR39" s="882"/>
      <c r="AS39" s="882"/>
      <c r="AT39" s="882"/>
      <c r="AU39" s="882"/>
      <c r="AV39" s="882"/>
      <c r="AW39" s="882"/>
      <c r="AX39" s="882"/>
      <c r="AY39" s="882"/>
      <c r="AZ39" s="882"/>
      <c r="BA39" s="882"/>
      <c r="BB39" s="882"/>
      <c r="BC39" s="882"/>
      <c r="BD39" s="882"/>
      <c r="BE39" s="882"/>
      <c r="BF39" s="882"/>
      <c r="BG39" s="882"/>
      <c r="BH39" s="882"/>
    </row>
    <row r="40" spans="1:60" outlineLevel="1">
      <c r="A40" s="873">
        <v>10</v>
      </c>
      <c r="B40" s="874" t="s">
        <v>928</v>
      </c>
      <c r="C40" s="875" t="s">
        <v>1152</v>
      </c>
      <c r="D40" s="876" t="s">
        <v>16</v>
      </c>
      <c r="E40" s="877">
        <v>0.8</v>
      </c>
      <c r="F40" s="878"/>
      <c r="G40" s="879">
        <f>ROUND(E40*F40,2)</f>
        <v>0</v>
      </c>
      <c r="H40" s="878"/>
      <c r="I40" s="879">
        <f>ROUND(E40*H40,2)</f>
        <v>0</v>
      </c>
      <c r="J40" s="878"/>
      <c r="K40" s="879">
        <f>ROUND(E40*J40,2)</f>
        <v>0</v>
      </c>
      <c r="L40" s="879">
        <v>21</v>
      </c>
      <c r="M40" s="879">
        <f>G40*(1+L40/100)</f>
        <v>0</v>
      </c>
      <c r="N40" s="877">
        <v>3.8000000000000002E-4</v>
      </c>
      <c r="O40" s="877">
        <f>ROUND(E40*N40,2)</f>
        <v>0</v>
      </c>
      <c r="P40" s="877">
        <v>0</v>
      </c>
      <c r="Q40" s="877">
        <f>ROUND(E40*P40,2)</f>
        <v>0</v>
      </c>
      <c r="R40" s="879" t="s">
        <v>1150</v>
      </c>
      <c r="S40" s="879" t="s">
        <v>384</v>
      </c>
      <c r="T40" s="880" t="s">
        <v>384</v>
      </c>
      <c r="U40" s="881">
        <v>0.32</v>
      </c>
      <c r="V40" s="881">
        <f>ROUND(E40*U40,2)</f>
        <v>0.26</v>
      </c>
      <c r="W40" s="881"/>
      <c r="X40" s="881" t="s">
        <v>294</v>
      </c>
      <c r="Y40" s="881" t="s">
        <v>310</v>
      </c>
      <c r="Z40" s="882"/>
      <c r="AA40" s="882"/>
      <c r="AB40" s="882"/>
      <c r="AC40" s="882"/>
      <c r="AD40" s="882"/>
      <c r="AE40" s="882"/>
      <c r="AF40" s="882"/>
      <c r="AG40" s="882" t="s">
        <v>927</v>
      </c>
      <c r="AH40" s="882"/>
      <c r="AI40" s="882"/>
      <c r="AJ40" s="882"/>
      <c r="AK40" s="882"/>
      <c r="AL40" s="882"/>
      <c r="AM40" s="882"/>
      <c r="AN40" s="882"/>
      <c r="AO40" s="882"/>
      <c r="AP40" s="882"/>
      <c r="AQ40" s="882"/>
      <c r="AR40" s="882"/>
      <c r="AS40" s="882"/>
      <c r="AT40" s="882"/>
      <c r="AU40" s="882"/>
      <c r="AV40" s="882"/>
      <c r="AW40" s="882"/>
      <c r="AX40" s="882"/>
      <c r="AY40" s="882"/>
      <c r="AZ40" s="882"/>
      <c r="BA40" s="882"/>
      <c r="BB40" s="882"/>
      <c r="BC40" s="882"/>
      <c r="BD40" s="882"/>
      <c r="BE40" s="882"/>
      <c r="BF40" s="882"/>
      <c r="BG40" s="882"/>
      <c r="BH40" s="882"/>
    </row>
    <row r="41" spans="1:60" outlineLevel="2">
      <c r="A41" s="883"/>
      <c r="B41" s="884"/>
      <c r="C41" s="1238" t="s">
        <v>1153</v>
      </c>
      <c r="D41" s="1239"/>
      <c r="E41" s="1239"/>
      <c r="F41" s="1239"/>
      <c r="G41" s="1239"/>
      <c r="H41" s="881"/>
      <c r="I41" s="881"/>
      <c r="J41" s="881"/>
      <c r="K41" s="881"/>
      <c r="L41" s="881"/>
      <c r="M41" s="881"/>
      <c r="N41" s="885"/>
      <c r="O41" s="885"/>
      <c r="P41" s="885"/>
      <c r="Q41" s="885"/>
      <c r="R41" s="881"/>
      <c r="S41" s="881"/>
      <c r="T41" s="881"/>
      <c r="U41" s="881"/>
      <c r="V41" s="881"/>
      <c r="W41" s="881"/>
      <c r="X41" s="881"/>
      <c r="Y41" s="881"/>
      <c r="Z41" s="882"/>
      <c r="AA41" s="882"/>
      <c r="AB41" s="882"/>
      <c r="AC41" s="882"/>
      <c r="AD41" s="882"/>
      <c r="AE41" s="882"/>
      <c r="AF41" s="882"/>
      <c r="AG41" s="882" t="s">
        <v>1138</v>
      </c>
      <c r="AH41" s="882"/>
      <c r="AI41" s="882"/>
      <c r="AJ41" s="882"/>
      <c r="AK41" s="882"/>
      <c r="AL41" s="882"/>
      <c r="AM41" s="882"/>
      <c r="AN41" s="882"/>
      <c r="AO41" s="882"/>
      <c r="AP41" s="882"/>
      <c r="AQ41" s="882"/>
      <c r="AR41" s="882"/>
      <c r="AS41" s="882"/>
      <c r="AT41" s="882"/>
      <c r="AU41" s="882"/>
      <c r="AV41" s="882"/>
      <c r="AW41" s="882"/>
      <c r="AX41" s="882"/>
      <c r="AY41" s="882"/>
      <c r="AZ41" s="882"/>
      <c r="BA41" s="882"/>
      <c r="BB41" s="882"/>
      <c r="BC41" s="882"/>
      <c r="BD41" s="882"/>
      <c r="BE41" s="882"/>
      <c r="BF41" s="882"/>
      <c r="BG41" s="882"/>
      <c r="BH41" s="882"/>
    </row>
    <row r="42" spans="1:60" outlineLevel="2">
      <c r="A42" s="883"/>
      <c r="B42" s="884"/>
      <c r="C42" s="1249" t="s">
        <v>929</v>
      </c>
      <c r="D42" s="1250"/>
      <c r="E42" s="1250"/>
      <c r="F42" s="1250"/>
      <c r="G42" s="1250"/>
      <c r="H42" s="881"/>
      <c r="I42" s="881"/>
      <c r="J42" s="881"/>
      <c r="K42" s="881"/>
      <c r="L42" s="881"/>
      <c r="M42" s="881"/>
      <c r="N42" s="885"/>
      <c r="O42" s="885"/>
      <c r="P42" s="885"/>
      <c r="Q42" s="885"/>
      <c r="R42" s="881"/>
      <c r="S42" s="881"/>
      <c r="T42" s="881"/>
      <c r="U42" s="881"/>
      <c r="V42" s="881"/>
      <c r="W42" s="881"/>
      <c r="X42" s="881"/>
      <c r="Y42" s="881"/>
      <c r="Z42" s="882"/>
      <c r="AA42" s="882"/>
      <c r="AB42" s="882"/>
      <c r="AC42" s="882"/>
      <c r="AD42" s="882"/>
      <c r="AE42" s="882"/>
      <c r="AF42" s="882"/>
      <c r="AG42" s="882" t="s">
        <v>914</v>
      </c>
      <c r="AH42" s="882"/>
      <c r="AI42" s="882"/>
      <c r="AJ42" s="882"/>
      <c r="AK42" s="882"/>
      <c r="AL42" s="882"/>
      <c r="AM42" s="882"/>
      <c r="AN42" s="882"/>
      <c r="AO42" s="882"/>
      <c r="AP42" s="882"/>
      <c r="AQ42" s="882"/>
      <c r="AR42" s="882"/>
      <c r="AS42" s="882"/>
      <c r="AT42" s="882"/>
      <c r="AU42" s="882"/>
      <c r="AV42" s="882"/>
      <c r="AW42" s="882"/>
      <c r="AX42" s="882"/>
      <c r="AY42" s="882"/>
      <c r="AZ42" s="882"/>
      <c r="BA42" s="882"/>
      <c r="BB42" s="882"/>
      <c r="BC42" s="882"/>
      <c r="BD42" s="882"/>
      <c r="BE42" s="882"/>
      <c r="BF42" s="882"/>
      <c r="BG42" s="882"/>
      <c r="BH42" s="882"/>
    </row>
    <row r="43" spans="1:60" outlineLevel="2">
      <c r="A43" s="883"/>
      <c r="B43" s="884"/>
      <c r="C43" s="886" t="s">
        <v>930</v>
      </c>
      <c r="D43" s="887"/>
      <c r="E43" s="888">
        <v>0.8</v>
      </c>
      <c r="F43" s="881"/>
      <c r="G43" s="881"/>
      <c r="H43" s="881"/>
      <c r="I43" s="881"/>
      <c r="J43" s="881"/>
      <c r="K43" s="881"/>
      <c r="L43" s="881"/>
      <c r="M43" s="881"/>
      <c r="N43" s="885"/>
      <c r="O43" s="885"/>
      <c r="P43" s="885"/>
      <c r="Q43" s="885"/>
      <c r="R43" s="881"/>
      <c r="S43" s="881"/>
      <c r="T43" s="881"/>
      <c r="U43" s="881"/>
      <c r="V43" s="881"/>
      <c r="W43" s="881"/>
      <c r="X43" s="881"/>
      <c r="Y43" s="881"/>
      <c r="Z43" s="882"/>
      <c r="AA43" s="882"/>
      <c r="AB43" s="882"/>
      <c r="AC43" s="882"/>
      <c r="AD43" s="882"/>
      <c r="AE43" s="882"/>
      <c r="AF43" s="882"/>
      <c r="AG43" s="882" t="s">
        <v>298</v>
      </c>
      <c r="AH43" s="882">
        <v>0</v>
      </c>
      <c r="AI43" s="882"/>
      <c r="AJ43" s="882"/>
      <c r="AK43" s="882"/>
      <c r="AL43" s="882"/>
      <c r="AM43" s="882"/>
      <c r="AN43" s="882"/>
      <c r="AO43" s="882"/>
      <c r="AP43" s="882"/>
      <c r="AQ43" s="882"/>
      <c r="AR43" s="882"/>
      <c r="AS43" s="882"/>
      <c r="AT43" s="882"/>
      <c r="AU43" s="882"/>
      <c r="AV43" s="882"/>
      <c r="AW43" s="882"/>
      <c r="AX43" s="882"/>
      <c r="AY43" s="882"/>
      <c r="AZ43" s="882"/>
      <c r="BA43" s="882"/>
      <c r="BB43" s="882"/>
      <c r="BC43" s="882"/>
      <c r="BD43" s="882"/>
      <c r="BE43" s="882"/>
      <c r="BF43" s="882"/>
      <c r="BG43" s="882"/>
      <c r="BH43" s="882"/>
    </row>
    <row r="44" spans="1:60" outlineLevel="1">
      <c r="A44" s="873">
        <v>11</v>
      </c>
      <c r="B44" s="874" t="s">
        <v>931</v>
      </c>
      <c r="C44" s="875" t="s">
        <v>1154</v>
      </c>
      <c r="D44" s="876" t="s">
        <v>16</v>
      </c>
      <c r="E44" s="877">
        <v>3</v>
      </c>
      <c r="F44" s="878"/>
      <c r="G44" s="879">
        <f>ROUND(E44*F44,2)</f>
        <v>0</v>
      </c>
      <c r="H44" s="878"/>
      <c r="I44" s="879">
        <f>ROUND(E44*H44,2)</f>
        <v>0</v>
      </c>
      <c r="J44" s="878"/>
      <c r="K44" s="879">
        <f>ROUND(E44*J44,2)</f>
        <v>0</v>
      </c>
      <c r="L44" s="879">
        <v>21</v>
      </c>
      <c r="M44" s="879">
        <f>G44*(1+L44/100)</f>
        <v>0</v>
      </c>
      <c r="N44" s="877">
        <v>4.6999999999999999E-4</v>
      </c>
      <c r="O44" s="877">
        <f>ROUND(E44*N44,2)</f>
        <v>0</v>
      </c>
      <c r="P44" s="877">
        <v>0</v>
      </c>
      <c r="Q44" s="877">
        <f>ROUND(E44*P44,2)</f>
        <v>0</v>
      </c>
      <c r="R44" s="879" t="s">
        <v>1150</v>
      </c>
      <c r="S44" s="879" t="s">
        <v>384</v>
      </c>
      <c r="T44" s="880" t="s">
        <v>384</v>
      </c>
      <c r="U44" s="881">
        <v>0.35899999999999999</v>
      </c>
      <c r="V44" s="881">
        <f>ROUND(E44*U44,2)</f>
        <v>1.08</v>
      </c>
      <c r="W44" s="881"/>
      <c r="X44" s="881" t="s">
        <v>294</v>
      </c>
      <c r="Y44" s="881" t="s">
        <v>310</v>
      </c>
      <c r="Z44" s="882"/>
      <c r="AA44" s="882"/>
      <c r="AB44" s="882"/>
      <c r="AC44" s="882"/>
      <c r="AD44" s="882"/>
      <c r="AE44" s="882"/>
      <c r="AF44" s="882"/>
      <c r="AG44" s="882" t="s">
        <v>296</v>
      </c>
      <c r="AH44" s="882"/>
      <c r="AI44" s="882"/>
      <c r="AJ44" s="882"/>
      <c r="AK44" s="882"/>
      <c r="AL44" s="882"/>
      <c r="AM44" s="882"/>
      <c r="AN44" s="882"/>
      <c r="AO44" s="882"/>
      <c r="AP44" s="882"/>
      <c r="AQ44" s="882"/>
      <c r="AR44" s="882"/>
      <c r="AS44" s="882"/>
      <c r="AT44" s="882"/>
      <c r="AU44" s="882"/>
      <c r="AV44" s="882"/>
      <c r="AW44" s="882"/>
      <c r="AX44" s="882"/>
      <c r="AY44" s="882"/>
      <c r="AZ44" s="882"/>
      <c r="BA44" s="882"/>
      <c r="BB44" s="882"/>
      <c r="BC44" s="882"/>
      <c r="BD44" s="882"/>
      <c r="BE44" s="882"/>
      <c r="BF44" s="882"/>
      <c r="BG44" s="882"/>
      <c r="BH44" s="882"/>
    </row>
    <row r="45" spans="1:60" outlineLevel="2">
      <c r="A45" s="883"/>
      <c r="B45" s="884"/>
      <c r="C45" s="1238" t="s">
        <v>1153</v>
      </c>
      <c r="D45" s="1239"/>
      <c r="E45" s="1239"/>
      <c r="F45" s="1239"/>
      <c r="G45" s="1239"/>
      <c r="H45" s="881"/>
      <c r="I45" s="881"/>
      <c r="J45" s="881"/>
      <c r="K45" s="881"/>
      <c r="L45" s="881"/>
      <c r="M45" s="881"/>
      <c r="N45" s="885"/>
      <c r="O45" s="885"/>
      <c r="P45" s="885"/>
      <c r="Q45" s="885"/>
      <c r="R45" s="881"/>
      <c r="S45" s="881"/>
      <c r="T45" s="881"/>
      <c r="U45" s="881"/>
      <c r="V45" s="881"/>
      <c r="W45" s="881"/>
      <c r="X45" s="881"/>
      <c r="Y45" s="881"/>
      <c r="Z45" s="882"/>
      <c r="AA45" s="882"/>
      <c r="AB45" s="882"/>
      <c r="AC45" s="882"/>
      <c r="AD45" s="882"/>
      <c r="AE45" s="882"/>
      <c r="AF45" s="882"/>
      <c r="AG45" s="882" t="s">
        <v>1138</v>
      </c>
      <c r="AH45" s="882"/>
      <c r="AI45" s="882"/>
      <c r="AJ45" s="882"/>
      <c r="AK45" s="882"/>
      <c r="AL45" s="882"/>
      <c r="AM45" s="882"/>
      <c r="AN45" s="882"/>
      <c r="AO45" s="882"/>
      <c r="AP45" s="882"/>
      <c r="AQ45" s="882"/>
      <c r="AR45" s="882"/>
      <c r="AS45" s="882"/>
      <c r="AT45" s="882"/>
      <c r="AU45" s="882"/>
      <c r="AV45" s="882"/>
      <c r="AW45" s="882"/>
      <c r="AX45" s="882"/>
      <c r="AY45" s="882"/>
      <c r="AZ45" s="882"/>
      <c r="BA45" s="882"/>
      <c r="BB45" s="882"/>
      <c r="BC45" s="882"/>
      <c r="BD45" s="882"/>
      <c r="BE45" s="882"/>
      <c r="BF45" s="882"/>
      <c r="BG45" s="882"/>
      <c r="BH45" s="882"/>
    </row>
    <row r="46" spans="1:60" outlineLevel="2">
      <c r="A46" s="883"/>
      <c r="B46" s="884"/>
      <c r="C46" s="1249" t="s">
        <v>929</v>
      </c>
      <c r="D46" s="1250"/>
      <c r="E46" s="1250"/>
      <c r="F46" s="1250"/>
      <c r="G46" s="1250"/>
      <c r="H46" s="881"/>
      <c r="I46" s="881"/>
      <c r="J46" s="881"/>
      <c r="K46" s="881"/>
      <c r="L46" s="881"/>
      <c r="M46" s="881"/>
      <c r="N46" s="885"/>
      <c r="O46" s="885"/>
      <c r="P46" s="885"/>
      <c r="Q46" s="885"/>
      <c r="R46" s="881"/>
      <c r="S46" s="881"/>
      <c r="T46" s="881"/>
      <c r="U46" s="881"/>
      <c r="V46" s="881"/>
      <c r="W46" s="881"/>
      <c r="X46" s="881"/>
      <c r="Y46" s="881"/>
      <c r="Z46" s="882"/>
      <c r="AA46" s="882"/>
      <c r="AB46" s="882"/>
      <c r="AC46" s="882"/>
      <c r="AD46" s="882"/>
      <c r="AE46" s="882"/>
      <c r="AF46" s="882"/>
      <c r="AG46" s="882" t="s">
        <v>914</v>
      </c>
      <c r="AH46" s="882"/>
      <c r="AI46" s="882"/>
      <c r="AJ46" s="882"/>
      <c r="AK46" s="882"/>
      <c r="AL46" s="882"/>
      <c r="AM46" s="882"/>
      <c r="AN46" s="882"/>
      <c r="AO46" s="882"/>
      <c r="AP46" s="882"/>
      <c r="AQ46" s="882"/>
      <c r="AR46" s="882"/>
      <c r="AS46" s="882"/>
      <c r="AT46" s="882"/>
      <c r="AU46" s="882"/>
      <c r="AV46" s="882"/>
      <c r="AW46" s="882"/>
      <c r="AX46" s="882"/>
      <c r="AY46" s="882"/>
      <c r="AZ46" s="882"/>
      <c r="BA46" s="882"/>
      <c r="BB46" s="882"/>
      <c r="BC46" s="882"/>
      <c r="BD46" s="882"/>
      <c r="BE46" s="882"/>
      <c r="BF46" s="882"/>
      <c r="BG46" s="882"/>
      <c r="BH46" s="882"/>
    </row>
    <row r="47" spans="1:60" outlineLevel="2">
      <c r="A47" s="883"/>
      <c r="B47" s="884"/>
      <c r="C47" s="886" t="s">
        <v>932</v>
      </c>
      <c r="D47" s="887"/>
      <c r="E47" s="888">
        <v>3</v>
      </c>
      <c r="F47" s="881"/>
      <c r="G47" s="881"/>
      <c r="H47" s="881"/>
      <c r="I47" s="881"/>
      <c r="J47" s="881"/>
      <c r="K47" s="881"/>
      <c r="L47" s="881"/>
      <c r="M47" s="881"/>
      <c r="N47" s="885"/>
      <c r="O47" s="885"/>
      <c r="P47" s="885"/>
      <c r="Q47" s="885"/>
      <c r="R47" s="881"/>
      <c r="S47" s="881"/>
      <c r="T47" s="881"/>
      <c r="U47" s="881"/>
      <c r="V47" s="881"/>
      <c r="W47" s="881"/>
      <c r="X47" s="881"/>
      <c r="Y47" s="881"/>
      <c r="Z47" s="882"/>
      <c r="AA47" s="882"/>
      <c r="AB47" s="882"/>
      <c r="AC47" s="882"/>
      <c r="AD47" s="882"/>
      <c r="AE47" s="882"/>
      <c r="AF47" s="882"/>
      <c r="AG47" s="882" t="s">
        <v>298</v>
      </c>
      <c r="AH47" s="882">
        <v>0</v>
      </c>
      <c r="AI47" s="882"/>
      <c r="AJ47" s="882"/>
      <c r="AK47" s="882"/>
      <c r="AL47" s="882"/>
      <c r="AM47" s="882"/>
      <c r="AN47" s="882"/>
      <c r="AO47" s="882"/>
      <c r="AP47" s="882"/>
      <c r="AQ47" s="882"/>
      <c r="AR47" s="882"/>
      <c r="AS47" s="882"/>
      <c r="AT47" s="882"/>
      <c r="AU47" s="882"/>
      <c r="AV47" s="882"/>
      <c r="AW47" s="882"/>
      <c r="AX47" s="882"/>
      <c r="AY47" s="882"/>
      <c r="AZ47" s="882"/>
      <c r="BA47" s="882"/>
      <c r="BB47" s="882"/>
      <c r="BC47" s="882"/>
      <c r="BD47" s="882"/>
      <c r="BE47" s="882"/>
      <c r="BF47" s="882"/>
      <c r="BG47" s="882"/>
      <c r="BH47" s="882"/>
    </row>
    <row r="48" spans="1:60" ht="45" outlineLevel="1">
      <c r="A48" s="889">
        <v>12</v>
      </c>
      <c r="B48" s="890" t="s">
        <v>933</v>
      </c>
      <c r="C48" s="891" t="s">
        <v>1155</v>
      </c>
      <c r="D48" s="892" t="s">
        <v>292</v>
      </c>
      <c r="E48" s="893">
        <v>6</v>
      </c>
      <c r="F48" s="894"/>
      <c r="G48" s="895">
        <f>ROUND(E48*F48,2)</f>
        <v>0</v>
      </c>
      <c r="H48" s="894"/>
      <c r="I48" s="895">
        <f>ROUND(E48*H48,2)</f>
        <v>0</v>
      </c>
      <c r="J48" s="894"/>
      <c r="K48" s="895">
        <f>ROUND(E48*J48,2)</f>
        <v>0</v>
      </c>
      <c r="L48" s="895">
        <v>21</v>
      </c>
      <c r="M48" s="895">
        <f>G48*(1+L48/100)</f>
        <v>0</v>
      </c>
      <c r="N48" s="893">
        <v>7.5000000000000002E-4</v>
      </c>
      <c r="O48" s="893">
        <f>ROUND(E48*N48,2)</f>
        <v>0</v>
      </c>
      <c r="P48" s="893">
        <v>0</v>
      </c>
      <c r="Q48" s="893">
        <f>ROUND(E48*P48,2)</f>
        <v>0</v>
      </c>
      <c r="R48" s="895" t="s">
        <v>1150</v>
      </c>
      <c r="S48" s="895" t="s">
        <v>384</v>
      </c>
      <c r="T48" s="896" t="s">
        <v>384</v>
      </c>
      <c r="U48" s="881">
        <v>0.2</v>
      </c>
      <c r="V48" s="881">
        <f>ROUND(E48*U48,2)</f>
        <v>1.2</v>
      </c>
      <c r="W48" s="881"/>
      <c r="X48" s="881" t="s">
        <v>294</v>
      </c>
      <c r="Y48" s="881" t="s">
        <v>310</v>
      </c>
      <c r="Z48" s="882"/>
      <c r="AA48" s="882"/>
      <c r="AB48" s="882"/>
      <c r="AC48" s="882"/>
      <c r="AD48" s="882"/>
      <c r="AE48" s="882"/>
      <c r="AF48" s="882"/>
      <c r="AG48" s="882" t="s">
        <v>296</v>
      </c>
      <c r="AH48" s="882"/>
      <c r="AI48" s="882"/>
      <c r="AJ48" s="882"/>
      <c r="AK48" s="882"/>
      <c r="AL48" s="882"/>
      <c r="AM48" s="882"/>
      <c r="AN48" s="882"/>
      <c r="AO48" s="882"/>
      <c r="AP48" s="882"/>
      <c r="AQ48" s="882"/>
      <c r="AR48" s="882"/>
      <c r="AS48" s="882"/>
      <c r="AT48" s="882"/>
      <c r="AU48" s="882"/>
      <c r="AV48" s="882"/>
      <c r="AW48" s="882"/>
      <c r="AX48" s="882"/>
      <c r="AY48" s="882"/>
      <c r="AZ48" s="882"/>
      <c r="BA48" s="882"/>
      <c r="BB48" s="882"/>
      <c r="BC48" s="882"/>
      <c r="BD48" s="882"/>
      <c r="BE48" s="882"/>
      <c r="BF48" s="882"/>
      <c r="BG48" s="882"/>
      <c r="BH48" s="882"/>
    </row>
    <row r="49" spans="1:60" outlineLevel="1">
      <c r="A49" s="873">
        <v>13</v>
      </c>
      <c r="B49" s="874" t="s">
        <v>934</v>
      </c>
      <c r="C49" s="875" t="s">
        <v>1156</v>
      </c>
      <c r="D49" s="876" t="s">
        <v>366</v>
      </c>
      <c r="E49" s="877">
        <v>1.077E-2</v>
      </c>
      <c r="F49" s="878"/>
      <c r="G49" s="879">
        <f>ROUND(E49*F49,2)</f>
        <v>0</v>
      </c>
      <c r="H49" s="878"/>
      <c r="I49" s="879">
        <f>ROUND(E49*H49,2)</f>
        <v>0</v>
      </c>
      <c r="J49" s="878"/>
      <c r="K49" s="879">
        <f>ROUND(E49*J49,2)</f>
        <v>0</v>
      </c>
      <c r="L49" s="879">
        <v>21</v>
      </c>
      <c r="M49" s="879">
        <f>G49*(1+L49/100)</f>
        <v>0</v>
      </c>
      <c r="N49" s="877">
        <v>0</v>
      </c>
      <c r="O49" s="877">
        <f>ROUND(E49*N49,2)</f>
        <v>0</v>
      </c>
      <c r="P49" s="877">
        <v>0</v>
      </c>
      <c r="Q49" s="877">
        <f>ROUND(E49*P49,2)</f>
        <v>0</v>
      </c>
      <c r="R49" s="879" t="s">
        <v>1150</v>
      </c>
      <c r="S49" s="879" t="s">
        <v>384</v>
      </c>
      <c r="T49" s="880" t="s">
        <v>384</v>
      </c>
      <c r="U49" s="881">
        <v>1.47</v>
      </c>
      <c r="V49" s="881">
        <f>ROUND(E49*U49,2)</f>
        <v>0.02</v>
      </c>
      <c r="W49" s="881"/>
      <c r="X49" s="881" t="s">
        <v>367</v>
      </c>
      <c r="Y49" s="881" t="s">
        <v>310</v>
      </c>
      <c r="Z49" s="882"/>
      <c r="AA49" s="882"/>
      <c r="AB49" s="882"/>
      <c r="AC49" s="882"/>
      <c r="AD49" s="882"/>
      <c r="AE49" s="882"/>
      <c r="AF49" s="882"/>
      <c r="AG49" s="882" t="s">
        <v>935</v>
      </c>
      <c r="AH49" s="882"/>
      <c r="AI49" s="882"/>
      <c r="AJ49" s="882"/>
      <c r="AK49" s="882"/>
      <c r="AL49" s="882"/>
      <c r="AM49" s="882"/>
      <c r="AN49" s="882"/>
      <c r="AO49" s="882"/>
      <c r="AP49" s="882"/>
      <c r="AQ49" s="882"/>
      <c r="AR49" s="882"/>
      <c r="AS49" s="882"/>
      <c r="AT49" s="882"/>
      <c r="AU49" s="882"/>
      <c r="AV49" s="882"/>
      <c r="AW49" s="882"/>
      <c r="AX49" s="882"/>
      <c r="AY49" s="882"/>
      <c r="AZ49" s="882"/>
      <c r="BA49" s="882"/>
      <c r="BB49" s="882"/>
      <c r="BC49" s="882"/>
      <c r="BD49" s="882"/>
      <c r="BE49" s="882"/>
      <c r="BF49" s="882"/>
      <c r="BG49" s="882"/>
      <c r="BH49" s="882"/>
    </row>
    <row r="50" spans="1:60" outlineLevel="2">
      <c r="A50" s="883"/>
      <c r="B50" s="884"/>
      <c r="C50" s="1238" t="s">
        <v>1157</v>
      </c>
      <c r="D50" s="1239"/>
      <c r="E50" s="1239"/>
      <c r="F50" s="1239"/>
      <c r="G50" s="1239"/>
      <c r="H50" s="881"/>
      <c r="I50" s="881"/>
      <c r="J50" s="881"/>
      <c r="K50" s="881"/>
      <c r="L50" s="881"/>
      <c r="M50" s="881"/>
      <c r="N50" s="885"/>
      <c r="O50" s="885"/>
      <c r="P50" s="885"/>
      <c r="Q50" s="885"/>
      <c r="R50" s="881"/>
      <c r="S50" s="881"/>
      <c r="T50" s="881"/>
      <c r="U50" s="881"/>
      <c r="V50" s="881"/>
      <c r="W50" s="881"/>
      <c r="X50" s="881"/>
      <c r="Y50" s="881"/>
      <c r="Z50" s="882"/>
      <c r="AA50" s="882"/>
      <c r="AB50" s="882"/>
      <c r="AC50" s="882"/>
      <c r="AD50" s="882"/>
      <c r="AE50" s="882"/>
      <c r="AF50" s="882"/>
      <c r="AG50" s="882" t="s">
        <v>1138</v>
      </c>
      <c r="AH50" s="882"/>
      <c r="AI50" s="882"/>
      <c r="AJ50" s="882"/>
      <c r="AK50" s="882"/>
      <c r="AL50" s="882"/>
      <c r="AM50" s="882"/>
      <c r="AN50" s="882"/>
      <c r="AO50" s="882"/>
      <c r="AP50" s="882"/>
      <c r="AQ50" s="882"/>
      <c r="AR50" s="882"/>
      <c r="AS50" s="882"/>
      <c r="AT50" s="882"/>
      <c r="AU50" s="882"/>
      <c r="AV50" s="882"/>
      <c r="AW50" s="882"/>
      <c r="AX50" s="882"/>
      <c r="AY50" s="882"/>
      <c r="AZ50" s="882"/>
      <c r="BA50" s="882"/>
      <c r="BB50" s="882"/>
      <c r="BC50" s="882"/>
      <c r="BD50" s="882"/>
      <c r="BE50" s="882"/>
      <c r="BF50" s="882"/>
      <c r="BG50" s="882"/>
      <c r="BH50" s="882"/>
    </row>
    <row r="51" spans="1:60" outlineLevel="2">
      <c r="A51" s="883"/>
      <c r="B51" s="884"/>
      <c r="C51" s="886" t="s">
        <v>921</v>
      </c>
      <c r="D51" s="887"/>
      <c r="E51" s="888"/>
      <c r="F51" s="881"/>
      <c r="G51" s="881"/>
      <c r="H51" s="881"/>
      <c r="I51" s="881"/>
      <c r="J51" s="881"/>
      <c r="K51" s="881"/>
      <c r="L51" s="881"/>
      <c r="M51" s="881"/>
      <c r="N51" s="885"/>
      <c r="O51" s="885"/>
      <c r="P51" s="885"/>
      <c r="Q51" s="885"/>
      <c r="R51" s="881"/>
      <c r="S51" s="881"/>
      <c r="T51" s="881"/>
      <c r="U51" s="881"/>
      <c r="V51" s="881"/>
      <c r="W51" s="881"/>
      <c r="X51" s="881"/>
      <c r="Y51" s="881"/>
      <c r="Z51" s="882"/>
      <c r="AA51" s="882"/>
      <c r="AB51" s="882"/>
      <c r="AC51" s="882"/>
      <c r="AD51" s="882"/>
      <c r="AE51" s="882"/>
      <c r="AF51" s="882"/>
      <c r="AG51" s="882" t="s">
        <v>298</v>
      </c>
      <c r="AH51" s="882">
        <v>0</v>
      </c>
      <c r="AI51" s="882"/>
      <c r="AJ51" s="882"/>
      <c r="AK51" s="882"/>
      <c r="AL51" s="882"/>
      <c r="AM51" s="882"/>
      <c r="AN51" s="882"/>
      <c r="AO51" s="882"/>
      <c r="AP51" s="882"/>
      <c r="AQ51" s="882"/>
      <c r="AR51" s="882"/>
      <c r="AS51" s="882"/>
      <c r="AT51" s="882"/>
      <c r="AU51" s="882"/>
      <c r="AV51" s="882"/>
      <c r="AW51" s="882"/>
      <c r="AX51" s="882"/>
      <c r="AY51" s="882"/>
      <c r="AZ51" s="882"/>
      <c r="BA51" s="882"/>
      <c r="BB51" s="882"/>
      <c r="BC51" s="882"/>
      <c r="BD51" s="882"/>
      <c r="BE51" s="882"/>
      <c r="BF51" s="882"/>
      <c r="BG51" s="882"/>
      <c r="BH51" s="882"/>
    </row>
    <row r="52" spans="1:60" outlineLevel="3">
      <c r="A52" s="883"/>
      <c r="B52" s="884"/>
      <c r="C52" s="886" t="s">
        <v>936</v>
      </c>
      <c r="D52" s="887"/>
      <c r="E52" s="888"/>
      <c r="F52" s="881"/>
      <c r="G52" s="881"/>
      <c r="H52" s="881"/>
      <c r="I52" s="881"/>
      <c r="J52" s="881"/>
      <c r="K52" s="881"/>
      <c r="L52" s="881"/>
      <c r="M52" s="881"/>
      <c r="N52" s="885"/>
      <c r="O52" s="885"/>
      <c r="P52" s="885"/>
      <c r="Q52" s="885"/>
      <c r="R52" s="881"/>
      <c r="S52" s="881"/>
      <c r="T52" s="881"/>
      <c r="U52" s="881"/>
      <c r="V52" s="881"/>
      <c r="W52" s="881"/>
      <c r="X52" s="881"/>
      <c r="Y52" s="881"/>
      <c r="Z52" s="882"/>
      <c r="AA52" s="882"/>
      <c r="AB52" s="882"/>
      <c r="AC52" s="882"/>
      <c r="AD52" s="882"/>
      <c r="AE52" s="882"/>
      <c r="AF52" s="882"/>
      <c r="AG52" s="882" t="s">
        <v>298</v>
      </c>
      <c r="AH52" s="882">
        <v>0</v>
      </c>
      <c r="AI52" s="882"/>
      <c r="AJ52" s="882"/>
      <c r="AK52" s="882"/>
      <c r="AL52" s="882"/>
      <c r="AM52" s="882"/>
      <c r="AN52" s="882"/>
      <c r="AO52" s="882"/>
      <c r="AP52" s="882"/>
      <c r="AQ52" s="882"/>
      <c r="AR52" s="882"/>
      <c r="AS52" s="882"/>
      <c r="AT52" s="882"/>
      <c r="AU52" s="882"/>
      <c r="AV52" s="882"/>
      <c r="AW52" s="882"/>
      <c r="AX52" s="882"/>
      <c r="AY52" s="882"/>
      <c r="AZ52" s="882"/>
      <c r="BA52" s="882"/>
      <c r="BB52" s="882"/>
      <c r="BC52" s="882"/>
      <c r="BD52" s="882"/>
      <c r="BE52" s="882"/>
      <c r="BF52" s="882"/>
      <c r="BG52" s="882"/>
      <c r="BH52" s="882"/>
    </row>
    <row r="53" spans="1:60" outlineLevel="3">
      <c r="A53" s="883"/>
      <c r="B53" s="884"/>
      <c r="C53" s="886" t="s">
        <v>937</v>
      </c>
      <c r="D53" s="887"/>
      <c r="E53" s="888">
        <v>1.077E-2</v>
      </c>
      <c r="F53" s="881"/>
      <c r="G53" s="881"/>
      <c r="H53" s="881"/>
      <c r="I53" s="881"/>
      <c r="J53" s="881"/>
      <c r="K53" s="881"/>
      <c r="L53" s="881"/>
      <c r="M53" s="881"/>
      <c r="N53" s="885"/>
      <c r="O53" s="885"/>
      <c r="P53" s="885"/>
      <c r="Q53" s="885"/>
      <c r="R53" s="881"/>
      <c r="S53" s="881"/>
      <c r="T53" s="881"/>
      <c r="U53" s="881"/>
      <c r="V53" s="881"/>
      <c r="W53" s="881"/>
      <c r="X53" s="881"/>
      <c r="Y53" s="881"/>
      <c r="Z53" s="882"/>
      <c r="AA53" s="882"/>
      <c r="AB53" s="882"/>
      <c r="AC53" s="882"/>
      <c r="AD53" s="882"/>
      <c r="AE53" s="882"/>
      <c r="AF53" s="882"/>
      <c r="AG53" s="882" t="s">
        <v>298</v>
      </c>
      <c r="AH53" s="882">
        <v>0</v>
      </c>
      <c r="AI53" s="882"/>
      <c r="AJ53" s="882"/>
      <c r="AK53" s="882"/>
      <c r="AL53" s="882"/>
      <c r="AM53" s="882"/>
      <c r="AN53" s="882"/>
      <c r="AO53" s="882"/>
      <c r="AP53" s="882"/>
      <c r="AQ53" s="882"/>
      <c r="AR53" s="882"/>
      <c r="AS53" s="882"/>
      <c r="AT53" s="882"/>
      <c r="AU53" s="882"/>
      <c r="AV53" s="882"/>
      <c r="AW53" s="882"/>
      <c r="AX53" s="882"/>
      <c r="AY53" s="882"/>
      <c r="AZ53" s="882"/>
      <c r="BA53" s="882"/>
      <c r="BB53" s="882"/>
      <c r="BC53" s="882"/>
      <c r="BD53" s="882"/>
      <c r="BE53" s="882"/>
      <c r="BF53" s="882"/>
      <c r="BG53" s="882"/>
      <c r="BH53" s="882"/>
    </row>
    <row r="54" spans="1:60" ht="22.5" outlineLevel="1">
      <c r="A54" s="873">
        <v>14</v>
      </c>
      <c r="B54" s="874" t="s">
        <v>938</v>
      </c>
      <c r="C54" s="875" t="s">
        <v>1158</v>
      </c>
      <c r="D54" s="876" t="s">
        <v>366</v>
      </c>
      <c r="E54" s="877">
        <v>1.077E-2</v>
      </c>
      <c r="F54" s="878"/>
      <c r="G54" s="879">
        <f>ROUND(E54*F54,2)</f>
        <v>0</v>
      </c>
      <c r="H54" s="878"/>
      <c r="I54" s="879">
        <f>ROUND(E54*H54,2)</f>
        <v>0</v>
      </c>
      <c r="J54" s="878"/>
      <c r="K54" s="879">
        <f>ROUND(E54*J54,2)</f>
        <v>0</v>
      </c>
      <c r="L54" s="879">
        <v>21</v>
      </c>
      <c r="M54" s="879">
        <f>G54*(1+L54/100)</f>
        <v>0</v>
      </c>
      <c r="N54" s="877">
        <v>0</v>
      </c>
      <c r="O54" s="877">
        <f>ROUND(E54*N54,2)</f>
        <v>0</v>
      </c>
      <c r="P54" s="877">
        <v>0</v>
      </c>
      <c r="Q54" s="877">
        <f>ROUND(E54*P54,2)</f>
        <v>0</v>
      </c>
      <c r="R54" s="879" t="s">
        <v>1150</v>
      </c>
      <c r="S54" s="879" t="s">
        <v>384</v>
      </c>
      <c r="T54" s="880" t="s">
        <v>384</v>
      </c>
      <c r="U54" s="881">
        <v>0.81100000000000005</v>
      </c>
      <c r="V54" s="881">
        <f>ROUND(E54*U54,2)</f>
        <v>0.01</v>
      </c>
      <c r="W54" s="881"/>
      <c r="X54" s="881" t="s">
        <v>367</v>
      </c>
      <c r="Y54" s="881" t="s">
        <v>310</v>
      </c>
      <c r="Z54" s="882"/>
      <c r="AA54" s="882"/>
      <c r="AB54" s="882"/>
      <c r="AC54" s="882"/>
      <c r="AD54" s="882"/>
      <c r="AE54" s="882"/>
      <c r="AF54" s="882"/>
      <c r="AG54" s="882" t="s">
        <v>935</v>
      </c>
      <c r="AH54" s="882"/>
      <c r="AI54" s="882"/>
      <c r="AJ54" s="882"/>
      <c r="AK54" s="882"/>
      <c r="AL54" s="882"/>
      <c r="AM54" s="882"/>
      <c r="AN54" s="882"/>
      <c r="AO54" s="882"/>
      <c r="AP54" s="882"/>
      <c r="AQ54" s="882"/>
      <c r="AR54" s="882"/>
      <c r="AS54" s="882"/>
      <c r="AT54" s="882"/>
      <c r="AU54" s="882"/>
      <c r="AV54" s="882"/>
      <c r="AW54" s="882"/>
      <c r="AX54" s="882"/>
      <c r="AY54" s="882"/>
      <c r="AZ54" s="882"/>
      <c r="BA54" s="882"/>
      <c r="BB54" s="882"/>
      <c r="BC54" s="882"/>
      <c r="BD54" s="882"/>
      <c r="BE54" s="882"/>
      <c r="BF54" s="882"/>
      <c r="BG54" s="882"/>
      <c r="BH54" s="882"/>
    </row>
    <row r="55" spans="1:60" outlineLevel="2">
      <c r="A55" s="883"/>
      <c r="B55" s="884"/>
      <c r="C55" s="1238" t="s">
        <v>1157</v>
      </c>
      <c r="D55" s="1239"/>
      <c r="E55" s="1239"/>
      <c r="F55" s="1239"/>
      <c r="G55" s="1239"/>
      <c r="H55" s="881"/>
      <c r="I55" s="881"/>
      <c r="J55" s="881"/>
      <c r="K55" s="881"/>
      <c r="L55" s="881"/>
      <c r="M55" s="881"/>
      <c r="N55" s="885"/>
      <c r="O55" s="885"/>
      <c r="P55" s="885"/>
      <c r="Q55" s="885"/>
      <c r="R55" s="881"/>
      <c r="S55" s="881"/>
      <c r="T55" s="881"/>
      <c r="U55" s="881"/>
      <c r="V55" s="881"/>
      <c r="W55" s="881"/>
      <c r="X55" s="881"/>
      <c r="Y55" s="881"/>
      <c r="Z55" s="882"/>
      <c r="AA55" s="882"/>
      <c r="AB55" s="882"/>
      <c r="AC55" s="882"/>
      <c r="AD55" s="882"/>
      <c r="AE55" s="882"/>
      <c r="AF55" s="882"/>
      <c r="AG55" s="882" t="s">
        <v>1138</v>
      </c>
      <c r="AH55" s="882"/>
      <c r="AI55" s="882"/>
      <c r="AJ55" s="882"/>
      <c r="AK55" s="882"/>
      <c r="AL55" s="882"/>
      <c r="AM55" s="882"/>
      <c r="AN55" s="882"/>
      <c r="AO55" s="882"/>
      <c r="AP55" s="882"/>
      <c r="AQ55" s="882"/>
      <c r="AR55" s="882"/>
      <c r="AS55" s="882"/>
      <c r="AT55" s="882"/>
      <c r="AU55" s="882"/>
      <c r="AV55" s="882"/>
      <c r="AW55" s="882"/>
      <c r="AX55" s="882"/>
      <c r="AY55" s="882"/>
      <c r="AZ55" s="882"/>
      <c r="BA55" s="882"/>
      <c r="BB55" s="882"/>
      <c r="BC55" s="882"/>
      <c r="BD55" s="882"/>
      <c r="BE55" s="882"/>
      <c r="BF55" s="882"/>
      <c r="BG55" s="882"/>
      <c r="BH55" s="882"/>
    </row>
    <row r="56" spans="1:60" outlineLevel="2">
      <c r="A56" s="883"/>
      <c r="B56" s="884"/>
      <c r="C56" s="886" t="s">
        <v>921</v>
      </c>
      <c r="D56" s="887"/>
      <c r="E56" s="888"/>
      <c r="F56" s="881"/>
      <c r="G56" s="881"/>
      <c r="H56" s="881"/>
      <c r="I56" s="881"/>
      <c r="J56" s="881"/>
      <c r="K56" s="881"/>
      <c r="L56" s="881"/>
      <c r="M56" s="881"/>
      <c r="N56" s="885"/>
      <c r="O56" s="885"/>
      <c r="P56" s="885"/>
      <c r="Q56" s="885"/>
      <c r="R56" s="881"/>
      <c r="S56" s="881"/>
      <c r="T56" s="881"/>
      <c r="U56" s="881"/>
      <c r="V56" s="881"/>
      <c r="W56" s="881"/>
      <c r="X56" s="881"/>
      <c r="Y56" s="881"/>
      <c r="Z56" s="882"/>
      <c r="AA56" s="882"/>
      <c r="AB56" s="882"/>
      <c r="AC56" s="882"/>
      <c r="AD56" s="882"/>
      <c r="AE56" s="882"/>
      <c r="AF56" s="882"/>
      <c r="AG56" s="882" t="s">
        <v>298</v>
      </c>
      <c r="AH56" s="882">
        <v>0</v>
      </c>
      <c r="AI56" s="882"/>
      <c r="AJ56" s="882"/>
      <c r="AK56" s="882"/>
      <c r="AL56" s="882"/>
      <c r="AM56" s="882"/>
      <c r="AN56" s="882"/>
      <c r="AO56" s="882"/>
      <c r="AP56" s="882"/>
      <c r="AQ56" s="882"/>
      <c r="AR56" s="882"/>
      <c r="AS56" s="882"/>
      <c r="AT56" s="882"/>
      <c r="AU56" s="882"/>
      <c r="AV56" s="882"/>
      <c r="AW56" s="882"/>
      <c r="AX56" s="882"/>
      <c r="AY56" s="882"/>
      <c r="AZ56" s="882"/>
      <c r="BA56" s="882"/>
      <c r="BB56" s="882"/>
      <c r="BC56" s="882"/>
      <c r="BD56" s="882"/>
      <c r="BE56" s="882"/>
      <c r="BF56" s="882"/>
      <c r="BG56" s="882"/>
      <c r="BH56" s="882"/>
    </row>
    <row r="57" spans="1:60" outlineLevel="3">
      <c r="A57" s="883"/>
      <c r="B57" s="884"/>
      <c r="C57" s="886" t="s">
        <v>936</v>
      </c>
      <c r="D57" s="887"/>
      <c r="E57" s="888"/>
      <c r="F57" s="881"/>
      <c r="G57" s="881"/>
      <c r="H57" s="881"/>
      <c r="I57" s="881"/>
      <c r="J57" s="881"/>
      <c r="K57" s="881"/>
      <c r="L57" s="881"/>
      <c r="M57" s="881"/>
      <c r="N57" s="885"/>
      <c r="O57" s="885"/>
      <c r="P57" s="885"/>
      <c r="Q57" s="885"/>
      <c r="R57" s="881"/>
      <c r="S57" s="881"/>
      <c r="T57" s="881"/>
      <c r="U57" s="881"/>
      <c r="V57" s="881"/>
      <c r="W57" s="881"/>
      <c r="X57" s="881"/>
      <c r="Y57" s="881"/>
      <c r="Z57" s="882"/>
      <c r="AA57" s="882"/>
      <c r="AB57" s="882"/>
      <c r="AC57" s="882"/>
      <c r="AD57" s="882"/>
      <c r="AE57" s="882"/>
      <c r="AF57" s="882"/>
      <c r="AG57" s="882" t="s">
        <v>298</v>
      </c>
      <c r="AH57" s="882">
        <v>0</v>
      </c>
      <c r="AI57" s="882"/>
      <c r="AJ57" s="882"/>
      <c r="AK57" s="882"/>
      <c r="AL57" s="882"/>
      <c r="AM57" s="882"/>
      <c r="AN57" s="882"/>
      <c r="AO57" s="882"/>
      <c r="AP57" s="882"/>
      <c r="AQ57" s="882"/>
      <c r="AR57" s="882"/>
      <c r="AS57" s="882"/>
      <c r="AT57" s="882"/>
      <c r="AU57" s="882"/>
      <c r="AV57" s="882"/>
      <c r="AW57" s="882"/>
      <c r="AX57" s="882"/>
      <c r="AY57" s="882"/>
      <c r="AZ57" s="882"/>
      <c r="BA57" s="882"/>
      <c r="BB57" s="882"/>
      <c r="BC57" s="882"/>
      <c r="BD57" s="882"/>
      <c r="BE57" s="882"/>
      <c r="BF57" s="882"/>
      <c r="BG57" s="882"/>
      <c r="BH57" s="882"/>
    </row>
    <row r="58" spans="1:60" outlineLevel="3">
      <c r="A58" s="883"/>
      <c r="B58" s="884"/>
      <c r="C58" s="886" t="s">
        <v>937</v>
      </c>
      <c r="D58" s="887"/>
      <c r="E58" s="888">
        <v>1.077E-2</v>
      </c>
      <c r="F58" s="881"/>
      <c r="G58" s="881"/>
      <c r="H58" s="881"/>
      <c r="I58" s="881"/>
      <c r="J58" s="881"/>
      <c r="K58" s="881"/>
      <c r="L58" s="881"/>
      <c r="M58" s="881"/>
      <c r="N58" s="885"/>
      <c r="O58" s="885"/>
      <c r="P58" s="885"/>
      <c r="Q58" s="885"/>
      <c r="R58" s="881"/>
      <c r="S58" s="881"/>
      <c r="T58" s="881"/>
      <c r="U58" s="881"/>
      <c r="V58" s="881"/>
      <c r="W58" s="881"/>
      <c r="X58" s="881"/>
      <c r="Y58" s="881"/>
      <c r="Z58" s="882"/>
      <c r="AA58" s="882"/>
      <c r="AB58" s="882"/>
      <c r="AC58" s="882"/>
      <c r="AD58" s="882"/>
      <c r="AE58" s="882"/>
      <c r="AF58" s="882"/>
      <c r="AG58" s="882" t="s">
        <v>298</v>
      </c>
      <c r="AH58" s="882">
        <v>0</v>
      </c>
      <c r="AI58" s="882"/>
      <c r="AJ58" s="882"/>
      <c r="AK58" s="882"/>
      <c r="AL58" s="882"/>
      <c r="AM58" s="882"/>
      <c r="AN58" s="882"/>
      <c r="AO58" s="882"/>
      <c r="AP58" s="882"/>
      <c r="AQ58" s="882"/>
      <c r="AR58" s="882"/>
      <c r="AS58" s="882"/>
      <c r="AT58" s="882"/>
      <c r="AU58" s="882"/>
      <c r="AV58" s="882"/>
      <c r="AW58" s="882"/>
      <c r="AX58" s="882"/>
      <c r="AY58" s="882"/>
      <c r="AZ58" s="882"/>
      <c r="BA58" s="882"/>
      <c r="BB58" s="882"/>
      <c r="BC58" s="882"/>
      <c r="BD58" s="882"/>
      <c r="BE58" s="882"/>
      <c r="BF58" s="882"/>
      <c r="BG58" s="882"/>
      <c r="BH58" s="882"/>
    </row>
    <row r="59" spans="1:60" ht="22.5" outlineLevel="1">
      <c r="A59" s="873">
        <v>15</v>
      </c>
      <c r="B59" s="874" t="s">
        <v>939</v>
      </c>
      <c r="C59" s="875" t="s">
        <v>1159</v>
      </c>
      <c r="D59" s="876" t="s">
        <v>366</v>
      </c>
      <c r="E59" s="877">
        <v>1.077E-2</v>
      </c>
      <c r="F59" s="878"/>
      <c r="G59" s="879">
        <f>ROUND(E59*F59,2)</f>
        <v>0</v>
      </c>
      <c r="H59" s="878"/>
      <c r="I59" s="879">
        <f>ROUND(E59*H59,2)</f>
        <v>0</v>
      </c>
      <c r="J59" s="878"/>
      <c r="K59" s="879">
        <f>ROUND(E59*J59,2)</f>
        <v>0</v>
      </c>
      <c r="L59" s="879">
        <v>21</v>
      </c>
      <c r="M59" s="879">
        <f>G59*(1+L59/100)</f>
        <v>0</v>
      </c>
      <c r="N59" s="877">
        <v>0</v>
      </c>
      <c r="O59" s="877">
        <f>ROUND(E59*N59,2)</f>
        <v>0</v>
      </c>
      <c r="P59" s="877">
        <v>0</v>
      </c>
      <c r="Q59" s="877">
        <f>ROUND(E59*P59,2)</f>
        <v>0</v>
      </c>
      <c r="R59" s="879" t="s">
        <v>1150</v>
      </c>
      <c r="S59" s="879" t="s">
        <v>384</v>
      </c>
      <c r="T59" s="880" t="s">
        <v>384</v>
      </c>
      <c r="U59" s="881">
        <v>0</v>
      </c>
      <c r="V59" s="881">
        <f>ROUND(E59*U59,2)</f>
        <v>0</v>
      </c>
      <c r="W59" s="881"/>
      <c r="X59" s="881" t="s">
        <v>367</v>
      </c>
      <c r="Y59" s="881" t="s">
        <v>310</v>
      </c>
      <c r="Z59" s="882"/>
      <c r="AA59" s="882"/>
      <c r="AB59" s="882"/>
      <c r="AC59" s="882"/>
      <c r="AD59" s="882"/>
      <c r="AE59" s="882"/>
      <c r="AF59" s="882"/>
      <c r="AG59" s="882" t="s">
        <v>935</v>
      </c>
      <c r="AH59" s="882"/>
      <c r="AI59" s="882"/>
      <c r="AJ59" s="882"/>
      <c r="AK59" s="882"/>
      <c r="AL59" s="882"/>
      <c r="AM59" s="882"/>
      <c r="AN59" s="882"/>
      <c r="AO59" s="882"/>
      <c r="AP59" s="882"/>
      <c r="AQ59" s="882"/>
      <c r="AR59" s="882"/>
      <c r="AS59" s="882"/>
      <c r="AT59" s="882"/>
      <c r="AU59" s="882"/>
      <c r="AV59" s="882"/>
      <c r="AW59" s="882"/>
      <c r="AX59" s="882"/>
      <c r="AY59" s="882"/>
      <c r="AZ59" s="882"/>
      <c r="BA59" s="882"/>
      <c r="BB59" s="882"/>
      <c r="BC59" s="882"/>
      <c r="BD59" s="882"/>
      <c r="BE59" s="882"/>
      <c r="BF59" s="882"/>
      <c r="BG59" s="882"/>
      <c r="BH59" s="882"/>
    </row>
    <row r="60" spans="1:60" outlineLevel="2">
      <c r="A60" s="883"/>
      <c r="B60" s="884"/>
      <c r="C60" s="1238" t="s">
        <v>1157</v>
      </c>
      <c r="D60" s="1239"/>
      <c r="E60" s="1239"/>
      <c r="F60" s="1239"/>
      <c r="G60" s="1239"/>
      <c r="H60" s="881"/>
      <c r="I60" s="881"/>
      <c r="J60" s="881"/>
      <c r="K60" s="881"/>
      <c r="L60" s="881"/>
      <c r="M60" s="881"/>
      <c r="N60" s="885"/>
      <c r="O60" s="885"/>
      <c r="P60" s="885"/>
      <c r="Q60" s="885"/>
      <c r="R60" s="881"/>
      <c r="S60" s="881"/>
      <c r="T60" s="881"/>
      <c r="U60" s="881"/>
      <c r="V60" s="881"/>
      <c r="W60" s="881"/>
      <c r="X60" s="881"/>
      <c r="Y60" s="881"/>
      <c r="Z60" s="882"/>
      <c r="AA60" s="882"/>
      <c r="AB60" s="882"/>
      <c r="AC60" s="882"/>
      <c r="AD60" s="882"/>
      <c r="AE60" s="882"/>
      <c r="AF60" s="882"/>
      <c r="AG60" s="882" t="s">
        <v>1138</v>
      </c>
      <c r="AH60" s="882"/>
      <c r="AI60" s="882"/>
      <c r="AJ60" s="882"/>
      <c r="AK60" s="882"/>
      <c r="AL60" s="882"/>
      <c r="AM60" s="882"/>
      <c r="AN60" s="882"/>
      <c r="AO60" s="882"/>
      <c r="AP60" s="882"/>
      <c r="AQ60" s="882"/>
      <c r="AR60" s="882"/>
      <c r="AS60" s="882"/>
      <c r="AT60" s="882"/>
      <c r="AU60" s="882"/>
      <c r="AV60" s="882"/>
      <c r="AW60" s="882"/>
      <c r="AX60" s="882"/>
      <c r="AY60" s="882"/>
      <c r="AZ60" s="882"/>
      <c r="BA60" s="882"/>
      <c r="BB60" s="882"/>
      <c r="BC60" s="882"/>
      <c r="BD60" s="882"/>
      <c r="BE60" s="882"/>
      <c r="BF60" s="882"/>
      <c r="BG60" s="882"/>
      <c r="BH60" s="882"/>
    </row>
    <row r="61" spans="1:60" outlineLevel="2">
      <c r="A61" s="883"/>
      <c r="B61" s="884"/>
      <c r="C61" s="886" t="s">
        <v>921</v>
      </c>
      <c r="D61" s="887"/>
      <c r="E61" s="888"/>
      <c r="F61" s="881"/>
      <c r="G61" s="881"/>
      <c r="H61" s="881"/>
      <c r="I61" s="881"/>
      <c r="J61" s="881"/>
      <c r="K61" s="881"/>
      <c r="L61" s="881"/>
      <c r="M61" s="881"/>
      <c r="N61" s="885"/>
      <c r="O61" s="885"/>
      <c r="P61" s="885"/>
      <c r="Q61" s="885"/>
      <c r="R61" s="881"/>
      <c r="S61" s="881"/>
      <c r="T61" s="881"/>
      <c r="U61" s="881"/>
      <c r="V61" s="881"/>
      <c r="W61" s="881"/>
      <c r="X61" s="881"/>
      <c r="Y61" s="881"/>
      <c r="Z61" s="882"/>
      <c r="AA61" s="882"/>
      <c r="AB61" s="882"/>
      <c r="AC61" s="882"/>
      <c r="AD61" s="882"/>
      <c r="AE61" s="882"/>
      <c r="AF61" s="882"/>
      <c r="AG61" s="882" t="s">
        <v>298</v>
      </c>
      <c r="AH61" s="882">
        <v>0</v>
      </c>
      <c r="AI61" s="882"/>
      <c r="AJ61" s="882"/>
      <c r="AK61" s="882"/>
      <c r="AL61" s="882"/>
      <c r="AM61" s="882"/>
      <c r="AN61" s="882"/>
      <c r="AO61" s="882"/>
      <c r="AP61" s="882"/>
      <c r="AQ61" s="882"/>
      <c r="AR61" s="882"/>
      <c r="AS61" s="882"/>
      <c r="AT61" s="882"/>
      <c r="AU61" s="882"/>
      <c r="AV61" s="882"/>
      <c r="AW61" s="882"/>
      <c r="AX61" s="882"/>
      <c r="AY61" s="882"/>
      <c r="AZ61" s="882"/>
      <c r="BA61" s="882"/>
      <c r="BB61" s="882"/>
      <c r="BC61" s="882"/>
      <c r="BD61" s="882"/>
      <c r="BE61" s="882"/>
      <c r="BF61" s="882"/>
      <c r="BG61" s="882"/>
      <c r="BH61" s="882"/>
    </row>
    <row r="62" spans="1:60" outlineLevel="3">
      <c r="A62" s="883"/>
      <c r="B62" s="884"/>
      <c r="C62" s="886" t="s">
        <v>936</v>
      </c>
      <c r="D62" s="887"/>
      <c r="E62" s="888"/>
      <c r="F62" s="881"/>
      <c r="G62" s="881"/>
      <c r="H62" s="881"/>
      <c r="I62" s="881"/>
      <c r="J62" s="881"/>
      <c r="K62" s="881"/>
      <c r="L62" s="881"/>
      <c r="M62" s="881"/>
      <c r="N62" s="885"/>
      <c r="O62" s="885"/>
      <c r="P62" s="885"/>
      <c r="Q62" s="885"/>
      <c r="R62" s="881"/>
      <c r="S62" s="881"/>
      <c r="T62" s="881"/>
      <c r="U62" s="881"/>
      <c r="V62" s="881"/>
      <c r="W62" s="881"/>
      <c r="X62" s="881"/>
      <c r="Y62" s="881"/>
      <c r="Z62" s="882"/>
      <c r="AA62" s="882"/>
      <c r="AB62" s="882"/>
      <c r="AC62" s="882"/>
      <c r="AD62" s="882"/>
      <c r="AE62" s="882"/>
      <c r="AF62" s="882"/>
      <c r="AG62" s="882" t="s">
        <v>298</v>
      </c>
      <c r="AH62" s="882">
        <v>0</v>
      </c>
      <c r="AI62" s="882"/>
      <c r="AJ62" s="882"/>
      <c r="AK62" s="882"/>
      <c r="AL62" s="882"/>
      <c r="AM62" s="882"/>
      <c r="AN62" s="882"/>
      <c r="AO62" s="882"/>
      <c r="AP62" s="882"/>
      <c r="AQ62" s="882"/>
      <c r="AR62" s="882"/>
      <c r="AS62" s="882"/>
      <c r="AT62" s="882"/>
      <c r="AU62" s="882"/>
      <c r="AV62" s="882"/>
      <c r="AW62" s="882"/>
      <c r="AX62" s="882"/>
      <c r="AY62" s="882"/>
      <c r="AZ62" s="882"/>
      <c r="BA62" s="882"/>
      <c r="BB62" s="882"/>
      <c r="BC62" s="882"/>
      <c r="BD62" s="882"/>
      <c r="BE62" s="882"/>
      <c r="BF62" s="882"/>
      <c r="BG62" s="882"/>
      <c r="BH62" s="882"/>
    </row>
    <row r="63" spans="1:60" outlineLevel="3">
      <c r="A63" s="883"/>
      <c r="B63" s="884"/>
      <c r="C63" s="886" t="s">
        <v>937</v>
      </c>
      <c r="D63" s="887"/>
      <c r="E63" s="888">
        <v>1.077E-2</v>
      </c>
      <c r="F63" s="881"/>
      <c r="G63" s="881"/>
      <c r="H63" s="881"/>
      <c r="I63" s="881"/>
      <c r="J63" s="881"/>
      <c r="K63" s="881"/>
      <c r="L63" s="881"/>
      <c r="M63" s="881"/>
      <c r="N63" s="885"/>
      <c r="O63" s="885"/>
      <c r="P63" s="885"/>
      <c r="Q63" s="885"/>
      <c r="R63" s="881"/>
      <c r="S63" s="881"/>
      <c r="T63" s="881"/>
      <c r="U63" s="881"/>
      <c r="V63" s="881"/>
      <c r="W63" s="881"/>
      <c r="X63" s="881"/>
      <c r="Y63" s="881"/>
      <c r="Z63" s="882"/>
      <c r="AA63" s="882"/>
      <c r="AB63" s="882"/>
      <c r="AC63" s="882"/>
      <c r="AD63" s="882"/>
      <c r="AE63" s="882"/>
      <c r="AF63" s="882"/>
      <c r="AG63" s="882" t="s">
        <v>298</v>
      </c>
      <c r="AH63" s="882">
        <v>0</v>
      </c>
      <c r="AI63" s="882"/>
      <c r="AJ63" s="882"/>
      <c r="AK63" s="882"/>
      <c r="AL63" s="882"/>
      <c r="AM63" s="882"/>
      <c r="AN63" s="882"/>
      <c r="AO63" s="882"/>
      <c r="AP63" s="882"/>
      <c r="AQ63" s="882"/>
      <c r="AR63" s="882"/>
      <c r="AS63" s="882"/>
      <c r="AT63" s="882"/>
      <c r="AU63" s="882"/>
      <c r="AV63" s="882"/>
      <c r="AW63" s="882"/>
      <c r="AX63" s="882"/>
      <c r="AY63" s="882"/>
      <c r="AZ63" s="882"/>
      <c r="BA63" s="882"/>
      <c r="BB63" s="882"/>
      <c r="BC63" s="882"/>
      <c r="BD63" s="882"/>
      <c r="BE63" s="882"/>
      <c r="BF63" s="882"/>
      <c r="BG63" s="882"/>
      <c r="BH63" s="882"/>
    </row>
    <row r="64" spans="1:60">
      <c r="A64" s="865" t="s">
        <v>288</v>
      </c>
      <c r="B64" s="866" t="s">
        <v>897</v>
      </c>
      <c r="C64" s="867" t="s">
        <v>898</v>
      </c>
      <c r="D64" s="868"/>
      <c r="E64" s="869"/>
      <c r="F64" s="870"/>
      <c r="G64" s="870">
        <f>SUMIF(AG65:AG163,"&lt;&gt;NOR",G65:G163)</f>
        <v>0</v>
      </c>
      <c r="H64" s="870"/>
      <c r="I64" s="870">
        <f>SUM(I65:I163)</f>
        <v>0</v>
      </c>
      <c r="J64" s="870"/>
      <c r="K64" s="870">
        <f>SUM(K65:K163)</f>
        <v>0</v>
      </c>
      <c r="L64" s="870"/>
      <c r="M64" s="870">
        <f>SUM(M65:M163)</f>
        <v>0</v>
      </c>
      <c r="N64" s="869"/>
      <c r="O64" s="869">
        <f>SUM(O65:O163)</f>
        <v>0.19000000000000003</v>
      </c>
      <c r="P64" s="869"/>
      <c r="Q64" s="869">
        <f>SUM(Q65:Q163)</f>
        <v>0</v>
      </c>
      <c r="R64" s="870"/>
      <c r="S64" s="870"/>
      <c r="T64" s="871"/>
      <c r="U64" s="872"/>
      <c r="V64" s="872">
        <f>SUM(V65:V163)</f>
        <v>165.21</v>
      </c>
      <c r="W64" s="872"/>
      <c r="X64" s="872"/>
      <c r="Y64" s="872"/>
      <c r="AG64" s="816" t="s">
        <v>289</v>
      </c>
    </row>
    <row r="65" spans="1:60" ht="22.5" outlineLevel="1">
      <c r="A65" s="889">
        <v>16</v>
      </c>
      <c r="B65" s="890" t="s">
        <v>940</v>
      </c>
      <c r="C65" s="891" t="s">
        <v>1160</v>
      </c>
      <c r="D65" s="892" t="s">
        <v>292</v>
      </c>
      <c r="E65" s="893">
        <v>1</v>
      </c>
      <c r="F65" s="894"/>
      <c r="G65" s="895">
        <f>ROUND(E65*F65,2)</f>
        <v>0</v>
      </c>
      <c r="H65" s="894"/>
      <c r="I65" s="895">
        <f>ROUND(E65*H65,2)</f>
        <v>0</v>
      </c>
      <c r="J65" s="894"/>
      <c r="K65" s="895">
        <f>ROUND(E65*J65,2)</f>
        <v>0</v>
      </c>
      <c r="L65" s="895">
        <v>21</v>
      </c>
      <c r="M65" s="895">
        <f>G65*(1+L65/100)</f>
        <v>0</v>
      </c>
      <c r="N65" s="893">
        <v>0</v>
      </c>
      <c r="O65" s="893">
        <f>ROUND(E65*N65,2)</f>
        <v>0</v>
      </c>
      <c r="P65" s="893">
        <v>0</v>
      </c>
      <c r="Q65" s="893">
        <f>ROUND(E65*P65,2)</f>
        <v>0</v>
      </c>
      <c r="R65" s="895" t="s">
        <v>1150</v>
      </c>
      <c r="S65" s="895" t="s">
        <v>384</v>
      </c>
      <c r="T65" s="896" t="s">
        <v>384</v>
      </c>
      <c r="U65" s="881">
        <v>0.17696999999999999</v>
      </c>
      <c r="V65" s="881">
        <f>ROUND(E65*U65,2)</f>
        <v>0.18</v>
      </c>
      <c r="W65" s="881"/>
      <c r="X65" s="881" t="s">
        <v>294</v>
      </c>
      <c r="Y65" s="881" t="s">
        <v>310</v>
      </c>
      <c r="Z65" s="882"/>
      <c r="AA65" s="882"/>
      <c r="AB65" s="882"/>
      <c r="AC65" s="882"/>
      <c r="AD65" s="882"/>
      <c r="AE65" s="882"/>
      <c r="AF65" s="882"/>
      <c r="AG65" s="882" t="s">
        <v>296</v>
      </c>
      <c r="AH65" s="882"/>
      <c r="AI65" s="882"/>
      <c r="AJ65" s="882"/>
      <c r="AK65" s="882"/>
      <c r="AL65" s="882"/>
      <c r="AM65" s="882"/>
      <c r="AN65" s="882"/>
      <c r="AO65" s="882"/>
      <c r="AP65" s="882"/>
      <c r="AQ65" s="882"/>
      <c r="AR65" s="882"/>
      <c r="AS65" s="882"/>
      <c r="AT65" s="882"/>
      <c r="AU65" s="882"/>
      <c r="AV65" s="882"/>
      <c r="AW65" s="882"/>
      <c r="AX65" s="882"/>
      <c r="AY65" s="882"/>
      <c r="AZ65" s="882"/>
      <c r="BA65" s="882"/>
      <c r="BB65" s="882"/>
      <c r="BC65" s="882"/>
      <c r="BD65" s="882"/>
      <c r="BE65" s="882"/>
      <c r="BF65" s="882"/>
      <c r="BG65" s="882"/>
      <c r="BH65" s="882"/>
    </row>
    <row r="66" spans="1:60" ht="22.5" outlineLevel="1">
      <c r="A66" s="889">
        <v>17</v>
      </c>
      <c r="B66" s="890" t="s">
        <v>941</v>
      </c>
      <c r="C66" s="891" t="s">
        <v>1161</v>
      </c>
      <c r="D66" s="892" t="s">
        <v>292</v>
      </c>
      <c r="E66" s="893">
        <v>3</v>
      </c>
      <c r="F66" s="894"/>
      <c r="G66" s="895">
        <f>ROUND(E66*F66,2)</f>
        <v>0</v>
      </c>
      <c r="H66" s="894"/>
      <c r="I66" s="895">
        <f>ROUND(E66*H66,2)</f>
        <v>0</v>
      </c>
      <c r="J66" s="894"/>
      <c r="K66" s="895">
        <f>ROUND(E66*J66,2)</f>
        <v>0</v>
      </c>
      <c r="L66" s="895">
        <v>21</v>
      </c>
      <c r="M66" s="895">
        <f>G66*(1+L66/100)</f>
        <v>0</v>
      </c>
      <c r="N66" s="893">
        <v>0</v>
      </c>
      <c r="O66" s="893">
        <f>ROUND(E66*N66,2)</f>
        <v>0</v>
      </c>
      <c r="P66" s="893">
        <v>0</v>
      </c>
      <c r="Q66" s="893">
        <f>ROUND(E66*P66,2)</f>
        <v>0</v>
      </c>
      <c r="R66" s="895" t="s">
        <v>1150</v>
      </c>
      <c r="S66" s="895" t="s">
        <v>384</v>
      </c>
      <c r="T66" s="896" t="s">
        <v>384</v>
      </c>
      <c r="U66" s="881">
        <v>0.21593999999999999</v>
      </c>
      <c r="V66" s="881">
        <f>ROUND(E66*U66,2)</f>
        <v>0.65</v>
      </c>
      <c r="W66" s="881"/>
      <c r="X66" s="881" t="s">
        <v>294</v>
      </c>
      <c r="Y66" s="881" t="s">
        <v>310</v>
      </c>
      <c r="Z66" s="882"/>
      <c r="AA66" s="882"/>
      <c r="AB66" s="882"/>
      <c r="AC66" s="882"/>
      <c r="AD66" s="882"/>
      <c r="AE66" s="882"/>
      <c r="AF66" s="882"/>
      <c r="AG66" s="882" t="s">
        <v>927</v>
      </c>
      <c r="AH66" s="882"/>
      <c r="AI66" s="882"/>
      <c r="AJ66" s="882"/>
      <c r="AK66" s="882"/>
      <c r="AL66" s="882"/>
      <c r="AM66" s="882"/>
      <c r="AN66" s="882"/>
      <c r="AO66" s="882"/>
      <c r="AP66" s="882"/>
      <c r="AQ66" s="882"/>
      <c r="AR66" s="882"/>
      <c r="AS66" s="882"/>
      <c r="AT66" s="882"/>
      <c r="AU66" s="882"/>
      <c r="AV66" s="882"/>
      <c r="AW66" s="882"/>
      <c r="AX66" s="882"/>
      <c r="AY66" s="882"/>
      <c r="AZ66" s="882"/>
      <c r="BA66" s="882"/>
      <c r="BB66" s="882"/>
      <c r="BC66" s="882"/>
      <c r="BD66" s="882"/>
      <c r="BE66" s="882"/>
      <c r="BF66" s="882"/>
      <c r="BG66" s="882"/>
      <c r="BH66" s="882"/>
    </row>
    <row r="67" spans="1:60" ht="33.75" outlineLevel="1">
      <c r="A67" s="889">
        <v>18</v>
      </c>
      <c r="B67" s="890" t="s">
        <v>942</v>
      </c>
      <c r="C67" s="891" t="s">
        <v>1162</v>
      </c>
      <c r="D67" s="892" t="s">
        <v>292</v>
      </c>
      <c r="E67" s="893">
        <v>2</v>
      </c>
      <c r="F67" s="894"/>
      <c r="G67" s="895">
        <f>ROUND(E67*F67,2)</f>
        <v>0</v>
      </c>
      <c r="H67" s="894"/>
      <c r="I67" s="895">
        <f>ROUND(E67*H67,2)</f>
        <v>0</v>
      </c>
      <c r="J67" s="894"/>
      <c r="K67" s="895">
        <f>ROUND(E67*J67,2)</f>
        <v>0</v>
      </c>
      <c r="L67" s="895">
        <v>21</v>
      </c>
      <c r="M67" s="895">
        <f>G67*(1+L67/100)</f>
        <v>0</v>
      </c>
      <c r="N67" s="893">
        <v>7.1599999999999997E-3</v>
      </c>
      <c r="O67" s="893">
        <f>ROUND(E67*N67,2)</f>
        <v>0.01</v>
      </c>
      <c r="P67" s="893">
        <v>0</v>
      </c>
      <c r="Q67" s="893">
        <f>ROUND(E67*P67,2)</f>
        <v>0</v>
      </c>
      <c r="R67" s="895" t="s">
        <v>1150</v>
      </c>
      <c r="S67" s="895" t="s">
        <v>384</v>
      </c>
      <c r="T67" s="896" t="s">
        <v>384</v>
      </c>
      <c r="U67" s="881">
        <v>0.78500000000000003</v>
      </c>
      <c r="V67" s="881">
        <f>ROUND(E67*U67,2)</f>
        <v>1.57</v>
      </c>
      <c r="W67" s="881"/>
      <c r="X67" s="881" t="s">
        <v>294</v>
      </c>
      <c r="Y67" s="881" t="s">
        <v>310</v>
      </c>
      <c r="Z67" s="882"/>
      <c r="AA67" s="882"/>
      <c r="AB67" s="882"/>
      <c r="AC67" s="882"/>
      <c r="AD67" s="882"/>
      <c r="AE67" s="882"/>
      <c r="AF67" s="882"/>
      <c r="AG67" s="882" t="s">
        <v>296</v>
      </c>
      <c r="AH67" s="882"/>
      <c r="AI67" s="882"/>
      <c r="AJ67" s="882"/>
      <c r="AK67" s="882"/>
      <c r="AL67" s="882"/>
      <c r="AM67" s="882"/>
      <c r="AN67" s="882"/>
      <c r="AO67" s="882"/>
      <c r="AP67" s="882"/>
      <c r="AQ67" s="882"/>
      <c r="AR67" s="882"/>
      <c r="AS67" s="882"/>
      <c r="AT67" s="882"/>
      <c r="AU67" s="882"/>
      <c r="AV67" s="882"/>
      <c r="AW67" s="882"/>
      <c r="AX67" s="882"/>
      <c r="AY67" s="882"/>
      <c r="AZ67" s="882"/>
      <c r="BA67" s="882"/>
      <c r="BB67" s="882"/>
      <c r="BC67" s="882"/>
      <c r="BD67" s="882"/>
      <c r="BE67" s="882"/>
      <c r="BF67" s="882"/>
      <c r="BG67" s="882"/>
      <c r="BH67" s="882"/>
    </row>
    <row r="68" spans="1:60" ht="33.75" outlineLevel="1">
      <c r="A68" s="873">
        <v>19</v>
      </c>
      <c r="B68" s="874" t="s">
        <v>943</v>
      </c>
      <c r="C68" s="875" t="s">
        <v>1163</v>
      </c>
      <c r="D68" s="876" t="s">
        <v>16</v>
      </c>
      <c r="E68" s="877">
        <v>98.9</v>
      </c>
      <c r="F68" s="878"/>
      <c r="G68" s="879">
        <f>ROUND(E68*F68,2)</f>
        <v>0</v>
      </c>
      <c r="H68" s="878"/>
      <c r="I68" s="879">
        <f>ROUND(E68*H68,2)</f>
        <v>0</v>
      </c>
      <c r="J68" s="878"/>
      <c r="K68" s="879">
        <f>ROUND(E68*J68,2)</f>
        <v>0</v>
      </c>
      <c r="L68" s="879">
        <v>21</v>
      </c>
      <c r="M68" s="879">
        <f>G68*(1+L68/100)</f>
        <v>0</v>
      </c>
      <c r="N68" s="877">
        <v>4.6000000000000001E-4</v>
      </c>
      <c r="O68" s="877">
        <f>ROUND(E68*N68,2)</f>
        <v>0.05</v>
      </c>
      <c r="P68" s="877">
        <v>0</v>
      </c>
      <c r="Q68" s="877">
        <f>ROUND(E68*P68,2)</f>
        <v>0</v>
      </c>
      <c r="R68" s="879" t="s">
        <v>1150</v>
      </c>
      <c r="S68" s="879" t="s">
        <v>384</v>
      </c>
      <c r="T68" s="880" t="s">
        <v>384</v>
      </c>
      <c r="U68" s="881">
        <v>0.52</v>
      </c>
      <c r="V68" s="881">
        <f>ROUND(E68*U68,2)</f>
        <v>51.43</v>
      </c>
      <c r="W68" s="881"/>
      <c r="X68" s="881" t="s">
        <v>294</v>
      </c>
      <c r="Y68" s="881" t="s">
        <v>310</v>
      </c>
      <c r="Z68" s="882"/>
      <c r="AA68" s="882"/>
      <c r="AB68" s="882"/>
      <c r="AC68" s="882"/>
      <c r="AD68" s="882"/>
      <c r="AE68" s="882"/>
      <c r="AF68" s="882"/>
      <c r="AG68" s="882" t="s">
        <v>927</v>
      </c>
      <c r="AH68" s="882"/>
      <c r="AI68" s="882"/>
      <c r="AJ68" s="882"/>
      <c r="AK68" s="882"/>
      <c r="AL68" s="882"/>
      <c r="AM68" s="882"/>
      <c r="AN68" s="882"/>
      <c r="AO68" s="882"/>
      <c r="AP68" s="882"/>
      <c r="AQ68" s="882"/>
      <c r="AR68" s="882"/>
      <c r="AS68" s="882"/>
      <c r="AT68" s="882"/>
      <c r="AU68" s="882"/>
      <c r="AV68" s="882"/>
      <c r="AW68" s="882"/>
      <c r="AX68" s="882"/>
      <c r="AY68" s="882"/>
      <c r="AZ68" s="882"/>
      <c r="BA68" s="882"/>
      <c r="BB68" s="882"/>
      <c r="BC68" s="882"/>
      <c r="BD68" s="882"/>
      <c r="BE68" s="882"/>
      <c r="BF68" s="882"/>
      <c r="BG68" s="882"/>
      <c r="BH68" s="882"/>
    </row>
    <row r="69" spans="1:60" outlineLevel="2">
      <c r="A69" s="883"/>
      <c r="B69" s="884"/>
      <c r="C69" s="1238" t="s">
        <v>1164</v>
      </c>
      <c r="D69" s="1239"/>
      <c r="E69" s="1239"/>
      <c r="F69" s="1239"/>
      <c r="G69" s="1239"/>
      <c r="H69" s="881"/>
      <c r="I69" s="881"/>
      <c r="J69" s="881"/>
      <c r="K69" s="881"/>
      <c r="L69" s="881"/>
      <c r="M69" s="881"/>
      <c r="N69" s="885"/>
      <c r="O69" s="885"/>
      <c r="P69" s="885"/>
      <c r="Q69" s="885"/>
      <c r="R69" s="881"/>
      <c r="S69" s="881"/>
      <c r="T69" s="881"/>
      <c r="U69" s="881"/>
      <c r="V69" s="881"/>
      <c r="W69" s="881"/>
      <c r="X69" s="881"/>
      <c r="Y69" s="881"/>
      <c r="Z69" s="882"/>
      <c r="AA69" s="882"/>
      <c r="AB69" s="882"/>
      <c r="AC69" s="882"/>
      <c r="AD69" s="882"/>
      <c r="AE69" s="882"/>
      <c r="AF69" s="882"/>
      <c r="AG69" s="882" t="s">
        <v>1138</v>
      </c>
      <c r="AH69" s="882"/>
      <c r="AI69" s="882"/>
      <c r="AJ69" s="882"/>
      <c r="AK69" s="882"/>
      <c r="AL69" s="882"/>
      <c r="AM69" s="882"/>
      <c r="AN69" s="882"/>
      <c r="AO69" s="882"/>
      <c r="AP69" s="882"/>
      <c r="AQ69" s="882"/>
      <c r="AR69" s="882"/>
      <c r="AS69" s="882"/>
      <c r="AT69" s="882"/>
      <c r="AU69" s="882"/>
      <c r="AV69" s="882"/>
      <c r="AW69" s="882"/>
      <c r="AX69" s="882"/>
      <c r="AY69" s="882"/>
      <c r="AZ69" s="882"/>
      <c r="BA69" s="882"/>
      <c r="BB69" s="882"/>
      <c r="BC69" s="882"/>
      <c r="BD69" s="882"/>
      <c r="BE69" s="882"/>
      <c r="BF69" s="882"/>
      <c r="BG69" s="882"/>
      <c r="BH69" s="882"/>
    </row>
    <row r="70" spans="1:60" outlineLevel="2">
      <c r="A70" s="883"/>
      <c r="B70" s="884"/>
      <c r="C70" s="1249" t="s">
        <v>944</v>
      </c>
      <c r="D70" s="1250"/>
      <c r="E70" s="1250"/>
      <c r="F70" s="1250"/>
      <c r="G70" s="1250"/>
      <c r="H70" s="881"/>
      <c r="I70" s="881"/>
      <c r="J70" s="881"/>
      <c r="K70" s="881"/>
      <c r="L70" s="881"/>
      <c r="M70" s="881"/>
      <c r="N70" s="885"/>
      <c r="O70" s="885"/>
      <c r="P70" s="885"/>
      <c r="Q70" s="885"/>
      <c r="R70" s="881"/>
      <c r="S70" s="881"/>
      <c r="T70" s="881"/>
      <c r="U70" s="881"/>
      <c r="V70" s="881"/>
      <c r="W70" s="881"/>
      <c r="X70" s="881"/>
      <c r="Y70" s="881"/>
      <c r="Z70" s="882"/>
      <c r="AA70" s="882"/>
      <c r="AB70" s="882"/>
      <c r="AC70" s="882"/>
      <c r="AD70" s="882"/>
      <c r="AE70" s="882"/>
      <c r="AF70" s="882"/>
      <c r="AG70" s="882" t="s">
        <v>914</v>
      </c>
      <c r="AH70" s="882"/>
      <c r="AI70" s="882"/>
      <c r="AJ70" s="882"/>
      <c r="AK70" s="882"/>
      <c r="AL70" s="882"/>
      <c r="AM70" s="882"/>
      <c r="AN70" s="882"/>
      <c r="AO70" s="882"/>
      <c r="AP70" s="882"/>
      <c r="AQ70" s="882"/>
      <c r="AR70" s="882"/>
      <c r="AS70" s="882"/>
      <c r="AT70" s="882"/>
      <c r="AU70" s="882"/>
      <c r="AV70" s="882"/>
      <c r="AW70" s="882"/>
      <c r="AX70" s="882"/>
      <c r="AY70" s="882"/>
      <c r="AZ70" s="882"/>
      <c r="BA70" s="882"/>
      <c r="BB70" s="882"/>
      <c r="BC70" s="882"/>
      <c r="BD70" s="882"/>
      <c r="BE70" s="882"/>
      <c r="BF70" s="882"/>
      <c r="BG70" s="882"/>
      <c r="BH70" s="882"/>
    </row>
    <row r="71" spans="1:60" outlineLevel="3">
      <c r="A71" s="883"/>
      <c r="B71" s="884"/>
      <c r="C71" s="1249" t="s">
        <v>945</v>
      </c>
      <c r="D71" s="1250"/>
      <c r="E71" s="1250"/>
      <c r="F71" s="1250"/>
      <c r="G71" s="1250"/>
      <c r="H71" s="881"/>
      <c r="I71" s="881"/>
      <c r="J71" s="881"/>
      <c r="K71" s="881"/>
      <c r="L71" s="881"/>
      <c r="M71" s="881"/>
      <c r="N71" s="885"/>
      <c r="O71" s="885"/>
      <c r="P71" s="885"/>
      <c r="Q71" s="885"/>
      <c r="R71" s="881"/>
      <c r="S71" s="881"/>
      <c r="T71" s="881"/>
      <c r="U71" s="881"/>
      <c r="V71" s="881"/>
      <c r="W71" s="881"/>
      <c r="X71" s="881"/>
      <c r="Y71" s="881"/>
      <c r="Z71" s="882"/>
      <c r="AA71" s="882"/>
      <c r="AB71" s="882"/>
      <c r="AC71" s="882"/>
      <c r="AD71" s="882"/>
      <c r="AE71" s="882"/>
      <c r="AF71" s="882"/>
      <c r="AG71" s="882" t="s">
        <v>914</v>
      </c>
      <c r="AH71" s="882"/>
      <c r="AI71" s="882"/>
      <c r="AJ71" s="882"/>
      <c r="AK71" s="882"/>
      <c r="AL71" s="882"/>
      <c r="AM71" s="882"/>
      <c r="AN71" s="882"/>
      <c r="AO71" s="882"/>
      <c r="AP71" s="882"/>
      <c r="AQ71" s="882"/>
      <c r="AR71" s="882"/>
      <c r="AS71" s="882"/>
      <c r="AT71" s="882"/>
      <c r="AU71" s="882"/>
      <c r="AV71" s="882"/>
      <c r="AW71" s="882"/>
      <c r="AX71" s="882"/>
      <c r="AY71" s="882"/>
      <c r="AZ71" s="882"/>
      <c r="BA71" s="882"/>
      <c r="BB71" s="882"/>
      <c r="BC71" s="882"/>
      <c r="BD71" s="882"/>
      <c r="BE71" s="882"/>
      <c r="BF71" s="882"/>
      <c r="BG71" s="882"/>
      <c r="BH71" s="882"/>
    </row>
    <row r="72" spans="1:60" outlineLevel="2">
      <c r="A72" s="883"/>
      <c r="B72" s="884"/>
      <c r="C72" s="886" t="s">
        <v>946</v>
      </c>
      <c r="D72" s="887"/>
      <c r="E72" s="888">
        <v>26.7</v>
      </c>
      <c r="F72" s="881"/>
      <c r="G72" s="881"/>
      <c r="H72" s="881"/>
      <c r="I72" s="881"/>
      <c r="J72" s="881"/>
      <c r="K72" s="881"/>
      <c r="L72" s="881"/>
      <c r="M72" s="881"/>
      <c r="N72" s="885"/>
      <c r="O72" s="885"/>
      <c r="P72" s="885"/>
      <c r="Q72" s="885"/>
      <c r="R72" s="881"/>
      <c r="S72" s="881"/>
      <c r="T72" s="881"/>
      <c r="U72" s="881"/>
      <c r="V72" s="881"/>
      <c r="W72" s="881"/>
      <c r="X72" s="881"/>
      <c r="Y72" s="881"/>
      <c r="Z72" s="882"/>
      <c r="AA72" s="882"/>
      <c r="AB72" s="882"/>
      <c r="AC72" s="882"/>
      <c r="AD72" s="882"/>
      <c r="AE72" s="882"/>
      <c r="AF72" s="882"/>
      <c r="AG72" s="882" t="s">
        <v>298</v>
      </c>
      <c r="AH72" s="882">
        <v>5</v>
      </c>
      <c r="AI72" s="882"/>
      <c r="AJ72" s="882"/>
      <c r="AK72" s="882"/>
      <c r="AL72" s="882"/>
      <c r="AM72" s="882"/>
      <c r="AN72" s="882"/>
      <c r="AO72" s="882"/>
      <c r="AP72" s="882"/>
      <c r="AQ72" s="882"/>
      <c r="AR72" s="882"/>
      <c r="AS72" s="882"/>
      <c r="AT72" s="882"/>
      <c r="AU72" s="882"/>
      <c r="AV72" s="882"/>
      <c r="AW72" s="882"/>
      <c r="AX72" s="882"/>
      <c r="AY72" s="882"/>
      <c r="AZ72" s="882"/>
      <c r="BA72" s="882"/>
      <c r="BB72" s="882"/>
      <c r="BC72" s="882"/>
      <c r="BD72" s="882"/>
      <c r="BE72" s="882"/>
      <c r="BF72" s="882"/>
      <c r="BG72" s="882"/>
      <c r="BH72" s="882"/>
    </row>
    <row r="73" spans="1:60" outlineLevel="3">
      <c r="A73" s="883"/>
      <c r="B73" s="884"/>
      <c r="C73" s="886" t="s">
        <v>947</v>
      </c>
      <c r="D73" s="887"/>
      <c r="E73" s="888">
        <v>12.5</v>
      </c>
      <c r="F73" s="881"/>
      <c r="G73" s="881"/>
      <c r="H73" s="881"/>
      <c r="I73" s="881"/>
      <c r="J73" s="881"/>
      <c r="K73" s="881"/>
      <c r="L73" s="881"/>
      <c r="M73" s="881"/>
      <c r="N73" s="885"/>
      <c r="O73" s="885"/>
      <c r="P73" s="885"/>
      <c r="Q73" s="885"/>
      <c r="R73" s="881"/>
      <c r="S73" s="881"/>
      <c r="T73" s="881"/>
      <c r="U73" s="881"/>
      <c r="V73" s="881"/>
      <c r="W73" s="881"/>
      <c r="X73" s="881"/>
      <c r="Y73" s="881"/>
      <c r="Z73" s="882"/>
      <c r="AA73" s="882"/>
      <c r="AB73" s="882"/>
      <c r="AC73" s="882"/>
      <c r="AD73" s="882"/>
      <c r="AE73" s="882"/>
      <c r="AF73" s="882"/>
      <c r="AG73" s="882" t="s">
        <v>298</v>
      </c>
      <c r="AH73" s="882">
        <v>5</v>
      </c>
      <c r="AI73" s="882"/>
      <c r="AJ73" s="882"/>
      <c r="AK73" s="882"/>
      <c r="AL73" s="882"/>
      <c r="AM73" s="882"/>
      <c r="AN73" s="882"/>
      <c r="AO73" s="882"/>
      <c r="AP73" s="882"/>
      <c r="AQ73" s="882"/>
      <c r="AR73" s="882"/>
      <c r="AS73" s="882"/>
      <c r="AT73" s="882"/>
      <c r="AU73" s="882"/>
      <c r="AV73" s="882"/>
      <c r="AW73" s="882"/>
      <c r="AX73" s="882"/>
      <c r="AY73" s="882"/>
      <c r="AZ73" s="882"/>
      <c r="BA73" s="882"/>
      <c r="BB73" s="882"/>
      <c r="BC73" s="882"/>
      <c r="BD73" s="882"/>
      <c r="BE73" s="882"/>
      <c r="BF73" s="882"/>
      <c r="BG73" s="882"/>
      <c r="BH73" s="882"/>
    </row>
    <row r="74" spans="1:60" outlineLevel="3">
      <c r="A74" s="883"/>
      <c r="B74" s="884"/>
      <c r="C74" s="886" t="s">
        <v>948</v>
      </c>
      <c r="D74" s="887"/>
      <c r="E74" s="888">
        <v>59.7</v>
      </c>
      <c r="F74" s="881"/>
      <c r="G74" s="881"/>
      <c r="H74" s="881"/>
      <c r="I74" s="881"/>
      <c r="J74" s="881"/>
      <c r="K74" s="881"/>
      <c r="L74" s="881"/>
      <c r="M74" s="881"/>
      <c r="N74" s="885"/>
      <c r="O74" s="885"/>
      <c r="P74" s="885"/>
      <c r="Q74" s="885"/>
      <c r="R74" s="881"/>
      <c r="S74" s="881"/>
      <c r="T74" s="881"/>
      <c r="U74" s="881"/>
      <c r="V74" s="881"/>
      <c r="W74" s="881"/>
      <c r="X74" s="881"/>
      <c r="Y74" s="881"/>
      <c r="Z74" s="882"/>
      <c r="AA74" s="882"/>
      <c r="AB74" s="882"/>
      <c r="AC74" s="882"/>
      <c r="AD74" s="882"/>
      <c r="AE74" s="882"/>
      <c r="AF74" s="882"/>
      <c r="AG74" s="882" t="s">
        <v>298</v>
      </c>
      <c r="AH74" s="882">
        <v>5</v>
      </c>
      <c r="AI74" s="882"/>
      <c r="AJ74" s="882"/>
      <c r="AK74" s="882"/>
      <c r="AL74" s="882"/>
      <c r="AM74" s="882"/>
      <c r="AN74" s="882"/>
      <c r="AO74" s="882"/>
      <c r="AP74" s="882"/>
      <c r="AQ74" s="882"/>
      <c r="AR74" s="882"/>
      <c r="AS74" s="882"/>
      <c r="AT74" s="882"/>
      <c r="AU74" s="882"/>
      <c r="AV74" s="882"/>
      <c r="AW74" s="882"/>
      <c r="AX74" s="882"/>
      <c r="AY74" s="882"/>
      <c r="AZ74" s="882"/>
      <c r="BA74" s="882"/>
      <c r="BB74" s="882"/>
      <c r="BC74" s="882"/>
      <c r="BD74" s="882"/>
      <c r="BE74" s="882"/>
      <c r="BF74" s="882"/>
      <c r="BG74" s="882"/>
      <c r="BH74" s="882"/>
    </row>
    <row r="75" spans="1:60" ht="33.75" outlineLevel="1">
      <c r="A75" s="873">
        <v>20</v>
      </c>
      <c r="B75" s="874" t="s">
        <v>949</v>
      </c>
      <c r="C75" s="875" t="s">
        <v>1165</v>
      </c>
      <c r="D75" s="876" t="s">
        <v>16</v>
      </c>
      <c r="E75" s="877">
        <v>21.6</v>
      </c>
      <c r="F75" s="878"/>
      <c r="G75" s="879">
        <f>ROUND(E75*F75,2)</f>
        <v>0</v>
      </c>
      <c r="H75" s="878"/>
      <c r="I75" s="879">
        <f>ROUND(E75*H75,2)</f>
        <v>0</v>
      </c>
      <c r="J75" s="878"/>
      <c r="K75" s="879">
        <f>ROUND(E75*J75,2)</f>
        <v>0</v>
      </c>
      <c r="L75" s="879">
        <v>21</v>
      </c>
      <c r="M75" s="879">
        <f>G75*(1+L75/100)</f>
        <v>0</v>
      </c>
      <c r="N75" s="877">
        <v>5.8E-4</v>
      </c>
      <c r="O75" s="877">
        <f>ROUND(E75*N75,2)</f>
        <v>0.01</v>
      </c>
      <c r="P75" s="877">
        <v>0</v>
      </c>
      <c r="Q75" s="877">
        <f>ROUND(E75*P75,2)</f>
        <v>0</v>
      </c>
      <c r="R75" s="879" t="s">
        <v>1150</v>
      </c>
      <c r="S75" s="879" t="s">
        <v>384</v>
      </c>
      <c r="T75" s="880" t="s">
        <v>384</v>
      </c>
      <c r="U75" s="881">
        <v>0.62</v>
      </c>
      <c r="V75" s="881">
        <f>ROUND(E75*U75,2)</f>
        <v>13.39</v>
      </c>
      <c r="W75" s="881"/>
      <c r="X75" s="881" t="s">
        <v>294</v>
      </c>
      <c r="Y75" s="881" t="s">
        <v>310</v>
      </c>
      <c r="Z75" s="882"/>
      <c r="AA75" s="882"/>
      <c r="AB75" s="882"/>
      <c r="AC75" s="882"/>
      <c r="AD75" s="882"/>
      <c r="AE75" s="882"/>
      <c r="AF75" s="882"/>
      <c r="AG75" s="882" t="s">
        <v>927</v>
      </c>
      <c r="AH75" s="882"/>
      <c r="AI75" s="882"/>
      <c r="AJ75" s="882"/>
      <c r="AK75" s="882"/>
      <c r="AL75" s="882"/>
      <c r="AM75" s="882"/>
      <c r="AN75" s="882"/>
      <c r="AO75" s="882"/>
      <c r="AP75" s="882"/>
      <c r="AQ75" s="882"/>
      <c r="AR75" s="882"/>
      <c r="AS75" s="882"/>
      <c r="AT75" s="882"/>
      <c r="AU75" s="882"/>
      <c r="AV75" s="882"/>
      <c r="AW75" s="882"/>
      <c r="AX75" s="882"/>
      <c r="AY75" s="882"/>
      <c r="AZ75" s="882"/>
      <c r="BA75" s="882"/>
      <c r="BB75" s="882"/>
      <c r="BC75" s="882"/>
      <c r="BD75" s="882"/>
      <c r="BE75" s="882"/>
      <c r="BF75" s="882"/>
      <c r="BG75" s="882"/>
      <c r="BH75" s="882"/>
    </row>
    <row r="76" spans="1:60" outlineLevel="2">
      <c r="A76" s="883"/>
      <c r="B76" s="884"/>
      <c r="C76" s="1238" t="s">
        <v>1164</v>
      </c>
      <c r="D76" s="1239"/>
      <c r="E76" s="1239"/>
      <c r="F76" s="1239"/>
      <c r="G76" s="1239"/>
      <c r="H76" s="881"/>
      <c r="I76" s="881"/>
      <c r="J76" s="881"/>
      <c r="K76" s="881"/>
      <c r="L76" s="881"/>
      <c r="M76" s="881"/>
      <c r="N76" s="885"/>
      <c r="O76" s="885"/>
      <c r="P76" s="885"/>
      <c r="Q76" s="885"/>
      <c r="R76" s="881"/>
      <c r="S76" s="881"/>
      <c r="T76" s="881"/>
      <c r="U76" s="881"/>
      <c r="V76" s="881"/>
      <c r="W76" s="881"/>
      <c r="X76" s="881"/>
      <c r="Y76" s="881"/>
      <c r="Z76" s="882"/>
      <c r="AA76" s="882"/>
      <c r="AB76" s="882"/>
      <c r="AC76" s="882"/>
      <c r="AD76" s="882"/>
      <c r="AE76" s="882"/>
      <c r="AF76" s="882"/>
      <c r="AG76" s="882" t="s">
        <v>1138</v>
      </c>
      <c r="AH76" s="882"/>
      <c r="AI76" s="882"/>
      <c r="AJ76" s="882"/>
      <c r="AK76" s="882"/>
      <c r="AL76" s="882"/>
      <c r="AM76" s="882"/>
      <c r="AN76" s="882"/>
      <c r="AO76" s="882"/>
      <c r="AP76" s="882"/>
      <c r="AQ76" s="882"/>
      <c r="AR76" s="882"/>
      <c r="AS76" s="882"/>
      <c r="AT76" s="882"/>
      <c r="AU76" s="882"/>
      <c r="AV76" s="882"/>
      <c r="AW76" s="882"/>
      <c r="AX76" s="882"/>
      <c r="AY76" s="882"/>
      <c r="AZ76" s="882"/>
      <c r="BA76" s="882"/>
      <c r="BB76" s="882"/>
      <c r="BC76" s="882"/>
      <c r="BD76" s="882"/>
      <c r="BE76" s="882"/>
      <c r="BF76" s="882"/>
      <c r="BG76" s="882"/>
      <c r="BH76" s="882"/>
    </row>
    <row r="77" spans="1:60" outlineLevel="2">
      <c r="A77" s="883"/>
      <c r="B77" s="884"/>
      <c r="C77" s="1249" t="s">
        <v>944</v>
      </c>
      <c r="D77" s="1250"/>
      <c r="E77" s="1250"/>
      <c r="F77" s="1250"/>
      <c r="G77" s="1250"/>
      <c r="H77" s="881"/>
      <c r="I77" s="881"/>
      <c r="J77" s="881"/>
      <c r="K77" s="881"/>
      <c r="L77" s="881"/>
      <c r="M77" s="881"/>
      <c r="N77" s="885"/>
      <c r="O77" s="885"/>
      <c r="P77" s="885"/>
      <c r="Q77" s="885"/>
      <c r="R77" s="881"/>
      <c r="S77" s="881"/>
      <c r="T77" s="881"/>
      <c r="U77" s="881"/>
      <c r="V77" s="881"/>
      <c r="W77" s="881"/>
      <c r="X77" s="881"/>
      <c r="Y77" s="881"/>
      <c r="Z77" s="882"/>
      <c r="AA77" s="882"/>
      <c r="AB77" s="882"/>
      <c r="AC77" s="882"/>
      <c r="AD77" s="882"/>
      <c r="AE77" s="882"/>
      <c r="AF77" s="882"/>
      <c r="AG77" s="882" t="s">
        <v>914</v>
      </c>
      <c r="AH77" s="882"/>
      <c r="AI77" s="882"/>
      <c r="AJ77" s="882"/>
      <c r="AK77" s="882"/>
      <c r="AL77" s="882"/>
      <c r="AM77" s="882"/>
      <c r="AN77" s="882"/>
      <c r="AO77" s="882"/>
      <c r="AP77" s="882"/>
      <c r="AQ77" s="882"/>
      <c r="AR77" s="882"/>
      <c r="AS77" s="882"/>
      <c r="AT77" s="882"/>
      <c r="AU77" s="882"/>
      <c r="AV77" s="882"/>
      <c r="AW77" s="882"/>
      <c r="AX77" s="882"/>
      <c r="AY77" s="882"/>
      <c r="AZ77" s="882"/>
      <c r="BA77" s="882"/>
      <c r="BB77" s="882"/>
      <c r="BC77" s="882"/>
      <c r="BD77" s="882"/>
      <c r="BE77" s="882"/>
      <c r="BF77" s="882"/>
      <c r="BG77" s="882"/>
      <c r="BH77" s="882"/>
    </row>
    <row r="78" spans="1:60" outlineLevel="3">
      <c r="A78" s="883"/>
      <c r="B78" s="884"/>
      <c r="C78" s="1249" t="s">
        <v>945</v>
      </c>
      <c r="D78" s="1250"/>
      <c r="E78" s="1250"/>
      <c r="F78" s="1250"/>
      <c r="G78" s="1250"/>
      <c r="H78" s="881"/>
      <c r="I78" s="881"/>
      <c r="J78" s="881"/>
      <c r="K78" s="881"/>
      <c r="L78" s="881"/>
      <c r="M78" s="881"/>
      <c r="N78" s="885"/>
      <c r="O78" s="885"/>
      <c r="P78" s="885"/>
      <c r="Q78" s="885"/>
      <c r="R78" s="881"/>
      <c r="S78" s="881"/>
      <c r="T78" s="881"/>
      <c r="U78" s="881"/>
      <c r="V78" s="881"/>
      <c r="W78" s="881"/>
      <c r="X78" s="881"/>
      <c r="Y78" s="881"/>
      <c r="Z78" s="882"/>
      <c r="AA78" s="882"/>
      <c r="AB78" s="882"/>
      <c r="AC78" s="882"/>
      <c r="AD78" s="882"/>
      <c r="AE78" s="882"/>
      <c r="AF78" s="882"/>
      <c r="AG78" s="882" t="s">
        <v>914</v>
      </c>
      <c r="AH78" s="882"/>
      <c r="AI78" s="882"/>
      <c r="AJ78" s="882"/>
      <c r="AK78" s="882"/>
      <c r="AL78" s="882"/>
      <c r="AM78" s="882"/>
      <c r="AN78" s="882"/>
      <c r="AO78" s="882"/>
      <c r="AP78" s="882"/>
      <c r="AQ78" s="882"/>
      <c r="AR78" s="882"/>
      <c r="AS78" s="882"/>
      <c r="AT78" s="882"/>
      <c r="AU78" s="882"/>
      <c r="AV78" s="882"/>
      <c r="AW78" s="882"/>
      <c r="AX78" s="882"/>
      <c r="AY78" s="882"/>
      <c r="AZ78" s="882"/>
      <c r="BA78" s="882"/>
      <c r="BB78" s="882"/>
      <c r="BC78" s="882"/>
      <c r="BD78" s="882"/>
      <c r="BE78" s="882"/>
      <c r="BF78" s="882"/>
      <c r="BG78" s="882"/>
      <c r="BH78" s="882"/>
    </row>
    <row r="79" spans="1:60" outlineLevel="2">
      <c r="A79" s="883"/>
      <c r="B79" s="884"/>
      <c r="C79" s="886" t="s">
        <v>950</v>
      </c>
      <c r="D79" s="887"/>
      <c r="E79" s="888">
        <v>10.3</v>
      </c>
      <c r="F79" s="881"/>
      <c r="G79" s="881"/>
      <c r="H79" s="881"/>
      <c r="I79" s="881"/>
      <c r="J79" s="881"/>
      <c r="K79" s="881"/>
      <c r="L79" s="881"/>
      <c r="M79" s="881"/>
      <c r="N79" s="885"/>
      <c r="O79" s="885"/>
      <c r="P79" s="885"/>
      <c r="Q79" s="885"/>
      <c r="R79" s="881"/>
      <c r="S79" s="881"/>
      <c r="T79" s="881"/>
      <c r="U79" s="881"/>
      <c r="V79" s="881"/>
      <c r="W79" s="881"/>
      <c r="X79" s="881"/>
      <c r="Y79" s="881"/>
      <c r="Z79" s="882"/>
      <c r="AA79" s="882"/>
      <c r="AB79" s="882"/>
      <c r="AC79" s="882"/>
      <c r="AD79" s="882"/>
      <c r="AE79" s="882"/>
      <c r="AF79" s="882"/>
      <c r="AG79" s="882" t="s">
        <v>298</v>
      </c>
      <c r="AH79" s="882">
        <v>5</v>
      </c>
      <c r="AI79" s="882"/>
      <c r="AJ79" s="882"/>
      <c r="AK79" s="882"/>
      <c r="AL79" s="882"/>
      <c r="AM79" s="882"/>
      <c r="AN79" s="882"/>
      <c r="AO79" s="882"/>
      <c r="AP79" s="882"/>
      <c r="AQ79" s="882"/>
      <c r="AR79" s="882"/>
      <c r="AS79" s="882"/>
      <c r="AT79" s="882"/>
      <c r="AU79" s="882"/>
      <c r="AV79" s="882"/>
      <c r="AW79" s="882"/>
      <c r="AX79" s="882"/>
      <c r="AY79" s="882"/>
      <c r="AZ79" s="882"/>
      <c r="BA79" s="882"/>
      <c r="BB79" s="882"/>
      <c r="BC79" s="882"/>
      <c r="BD79" s="882"/>
      <c r="BE79" s="882"/>
      <c r="BF79" s="882"/>
      <c r="BG79" s="882"/>
      <c r="BH79" s="882"/>
    </row>
    <row r="80" spans="1:60" outlineLevel="3">
      <c r="A80" s="883"/>
      <c r="B80" s="884"/>
      <c r="C80" s="886" t="s">
        <v>951</v>
      </c>
      <c r="D80" s="887"/>
      <c r="E80" s="888">
        <v>11.3</v>
      </c>
      <c r="F80" s="881"/>
      <c r="G80" s="881"/>
      <c r="H80" s="881"/>
      <c r="I80" s="881"/>
      <c r="J80" s="881"/>
      <c r="K80" s="881"/>
      <c r="L80" s="881"/>
      <c r="M80" s="881"/>
      <c r="N80" s="885"/>
      <c r="O80" s="885"/>
      <c r="P80" s="885"/>
      <c r="Q80" s="885"/>
      <c r="R80" s="881"/>
      <c r="S80" s="881"/>
      <c r="T80" s="881"/>
      <c r="U80" s="881"/>
      <c r="V80" s="881"/>
      <c r="W80" s="881"/>
      <c r="X80" s="881"/>
      <c r="Y80" s="881"/>
      <c r="Z80" s="882"/>
      <c r="AA80" s="882"/>
      <c r="AB80" s="882"/>
      <c r="AC80" s="882"/>
      <c r="AD80" s="882"/>
      <c r="AE80" s="882"/>
      <c r="AF80" s="882"/>
      <c r="AG80" s="882" t="s">
        <v>298</v>
      </c>
      <c r="AH80" s="882">
        <v>5</v>
      </c>
      <c r="AI80" s="882"/>
      <c r="AJ80" s="882"/>
      <c r="AK80" s="882"/>
      <c r="AL80" s="882"/>
      <c r="AM80" s="882"/>
      <c r="AN80" s="882"/>
      <c r="AO80" s="882"/>
      <c r="AP80" s="882"/>
      <c r="AQ80" s="882"/>
      <c r="AR80" s="882"/>
      <c r="AS80" s="882"/>
      <c r="AT80" s="882"/>
      <c r="AU80" s="882"/>
      <c r="AV80" s="882"/>
      <c r="AW80" s="882"/>
      <c r="AX80" s="882"/>
      <c r="AY80" s="882"/>
      <c r="AZ80" s="882"/>
      <c r="BA80" s="882"/>
      <c r="BB80" s="882"/>
      <c r="BC80" s="882"/>
      <c r="BD80" s="882"/>
      <c r="BE80" s="882"/>
      <c r="BF80" s="882"/>
      <c r="BG80" s="882"/>
      <c r="BH80" s="882"/>
    </row>
    <row r="81" spans="1:60" ht="33.75" outlineLevel="1">
      <c r="A81" s="873">
        <v>21</v>
      </c>
      <c r="B81" s="874" t="s">
        <v>952</v>
      </c>
      <c r="C81" s="875" t="s">
        <v>1166</v>
      </c>
      <c r="D81" s="876" t="s">
        <v>16</v>
      </c>
      <c r="E81" s="877">
        <v>42.1</v>
      </c>
      <c r="F81" s="878"/>
      <c r="G81" s="879">
        <f>ROUND(E81*F81,2)</f>
        <v>0</v>
      </c>
      <c r="H81" s="878"/>
      <c r="I81" s="879">
        <f>ROUND(E81*H81,2)</f>
        <v>0</v>
      </c>
      <c r="J81" s="878"/>
      <c r="K81" s="879">
        <f>ROUND(E81*J81,2)</f>
        <v>0</v>
      </c>
      <c r="L81" s="879">
        <v>21</v>
      </c>
      <c r="M81" s="879">
        <f>G81*(1+L81/100)</f>
        <v>0</v>
      </c>
      <c r="N81" s="877">
        <v>7.6999999999999996E-4</v>
      </c>
      <c r="O81" s="877">
        <f>ROUND(E81*N81,2)</f>
        <v>0.03</v>
      </c>
      <c r="P81" s="877">
        <v>0</v>
      </c>
      <c r="Q81" s="877">
        <f>ROUND(E81*P81,2)</f>
        <v>0</v>
      </c>
      <c r="R81" s="879" t="s">
        <v>1150</v>
      </c>
      <c r="S81" s="879" t="s">
        <v>384</v>
      </c>
      <c r="T81" s="880" t="s">
        <v>384</v>
      </c>
      <c r="U81" s="881">
        <v>0.68</v>
      </c>
      <c r="V81" s="881">
        <f>ROUND(E81*U81,2)</f>
        <v>28.63</v>
      </c>
      <c r="W81" s="881"/>
      <c r="X81" s="881" t="s">
        <v>294</v>
      </c>
      <c r="Y81" s="881" t="s">
        <v>310</v>
      </c>
      <c r="Z81" s="882"/>
      <c r="AA81" s="882"/>
      <c r="AB81" s="882"/>
      <c r="AC81" s="882"/>
      <c r="AD81" s="882"/>
      <c r="AE81" s="882"/>
      <c r="AF81" s="882"/>
      <c r="AG81" s="882" t="s">
        <v>927</v>
      </c>
      <c r="AH81" s="882"/>
      <c r="AI81" s="882"/>
      <c r="AJ81" s="882"/>
      <c r="AK81" s="882"/>
      <c r="AL81" s="882"/>
      <c r="AM81" s="882"/>
      <c r="AN81" s="882"/>
      <c r="AO81" s="882"/>
      <c r="AP81" s="882"/>
      <c r="AQ81" s="882"/>
      <c r="AR81" s="882"/>
      <c r="AS81" s="882"/>
      <c r="AT81" s="882"/>
      <c r="AU81" s="882"/>
      <c r="AV81" s="882"/>
      <c r="AW81" s="882"/>
      <c r="AX81" s="882"/>
      <c r="AY81" s="882"/>
      <c r="AZ81" s="882"/>
      <c r="BA81" s="882"/>
      <c r="BB81" s="882"/>
      <c r="BC81" s="882"/>
      <c r="BD81" s="882"/>
      <c r="BE81" s="882"/>
      <c r="BF81" s="882"/>
      <c r="BG81" s="882"/>
      <c r="BH81" s="882"/>
    </row>
    <row r="82" spans="1:60" outlineLevel="2">
      <c r="A82" s="883"/>
      <c r="B82" s="884"/>
      <c r="C82" s="1238" t="s">
        <v>1164</v>
      </c>
      <c r="D82" s="1239"/>
      <c r="E82" s="1239"/>
      <c r="F82" s="1239"/>
      <c r="G82" s="1239"/>
      <c r="H82" s="881"/>
      <c r="I82" s="881"/>
      <c r="J82" s="881"/>
      <c r="K82" s="881"/>
      <c r="L82" s="881"/>
      <c r="M82" s="881"/>
      <c r="N82" s="885"/>
      <c r="O82" s="885"/>
      <c r="P82" s="885"/>
      <c r="Q82" s="885"/>
      <c r="R82" s="881"/>
      <c r="S82" s="881"/>
      <c r="T82" s="881"/>
      <c r="U82" s="881"/>
      <c r="V82" s="881"/>
      <c r="W82" s="881"/>
      <c r="X82" s="881"/>
      <c r="Y82" s="881"/>
      <c r="Z82" s="882"/>
      <c r="AA82" s="882"/>
      <c r="AB82" s="882"/>
      <c r="AC82" s="882"/>
      <c r="AD82" s="882"/>
      <c r="AE82" s="882"/>
      <c r="AF82" s="882"/>
      <c r="AG82" s="882" t="s">
        <v>1138</v>
      </c>
      <c r="AH82" s="882"/>
      <c r="AI82" s="882"/>
      <c r="AJ82" s="882"/>
      <c r="AK82" s="882"/>
      <c r="AL82" s="882"/>
      <c r="AM82" s="882"/>
      <c r="AN82" s="882"/>
      <c r="AO82" s="882"/>
      <c r="AP82" s="882"/>
      <c r="AQ82" s="882"/>
      <c r="AR82" s="882"/>
      <c r="AS82" s="882"/>
      <c r="AT82" s="882"/>
      <c r="AU82" s="882"/>
      <c r="AV82" s="882"/>
      <c r="AW82" s="882"/>
      <c r="AX82" s="882"/>
      <c r="AY82" s="882"/>
      <c r="AZ82" s="882"/>
      <c r="BA82" s="882"/>
      <c r="BB82" s="882"/>
      <c r="BC82" s="882"/>
      <c r="BD82" s="882"/>
      <c r="BE82" s="882"/>
      <c r="BF82" s="882"/>
      <c r="BG82" s="882"/>
      <c r="BH82" s="882"/>
    </row>
    <row r="83" spans="1:60" outlineLevel="2">
      <c r="A83" s="883"/>
      <c r="B83" s="884"/>
      <c r="C83" s="1249" t="s">
        <v>944</v>
      </c>
      <c r="D83" s="1250"/>
      <c r="E83" s="1250"/>
      <c r="F83" s="1250"/>
      <c r="G83" s="1250"/>
      <c r="H83" s="881"/>
      <c r="I83" s="881"/>
      <c r="J83" s="881"/>
      <c r="K83" s="881"/>
      <c r="L83" s="881"/>
      <c r="M83" s="881"/>
      <c r="N83" s="885"/>
      <c r="O83" s="885"/>
      <c r="P83" s="885"/>
      <c r="Q83" s="885"/>
      <c r="R83" s="881"/>
      <c r="S83" s="881"/>
      <c r="T83" s="881"/>
      <c r="U83" s="881"/>
      <c r="V83" s="881"/>
      <c r="W83" s="881"/>
      <c r="X83" s="881"/>
      <c r="Y83" s="881"/>
      <c r="Z83" s="882"/>
      <c r="AA83" s="882"/>
      <c r="AB83" s="882"/>
      <c r="AC83" s="882"/>
      <c r="AD83" s="882"/>
      <c r="AE83" s="882"/>
      <c r="AF83" s="882"/>
      <c r="AG83" s="882" t="s">
        <v>914</v>
      </c>
      <c r="AH83" s="882"/>
      <c r="AI83" s="882"/>
      <c r="AJ83" s="882"/>
      <c r="AK83" s="882"/>
      <c r="AL83" s="882"/>
      <c r="AM83" s="882"/>
      <c r="AN83" s="882"/>
      <c r="AO83" s="882"/>
      <c r="AP83" s="882"/>
      <c r="AQ83" s="882"/>
      <c r="AR83" s="882"/>
      <c r="AS83" s="882"/>
      <c r="AT83" s="882"/>
      <c r="AU83" s="882"/>
      <c r="AV83" s="882"/>
      <c r="AW83" s="882"/>
      <c r="AX83" s="882"/>
      <c r="AY83" s="882"/>
      <c r="AZ83" s="882"/>
      <c r="BA83" s="882"/>
      <c r="BB83" s="882"/>
      <c r="BC83" s="882"/>
      <c r="BD83" s="882"/>
      <c r="BE83" s="882"/>
      <c r="BF83" s="882"/>
      <c r="BG83" s="882"/>
      <c r="BH83" s="882"/>
    </row>
    <row r="84" spans="1:60" outlineLevel="3">
      <c r="A84" s="883"/>
      <c r="B84" s="884"/>
      <c r="C84" s="1249" t="s">
        <v>945</v>
      </c>
      <c r="D84" s="1250"/>
      <c r="E84" s="1250"/>
      <c r="F84" s="1250"/>
      <c r="G84" s="1250"/>
      <c r="H84" s="881"/>
      <c r="I84" s="881"/>
      <c r="J84" s="881"/>
      <c r="K84" s="881"/>
      <c r="L84" s="881"/>
      <c r="M84" s="881"/>
      <c r="N84" s="885"/>
      <c r="O84" s="885"/>
      <c r="P84" s="885"/>
      <c r="Q84" s="885"/>
      <c r="R84" s="881"/>
      <c r="S84" s="881"/>
      <c r="T84" s="881"/>
      <c r="U84" s="881"/>
      <c r="V84" s="881"/>
      <c r="W84" s="881"/>
      <c r="X84" s="881"/>
      <c r="Y84" s="881"/>
      <c r="Z84" s="882"/>
      <c r="AA84" s="882"/>
      <c r="AB84" s="882"/>
      <c r="AC84" s="882"/>
      <c r="AD84" s="882"/>
      <c r="AE84" s="882"/>
      <c r="AF84" s="882"/>
      <c r="AG84" s="882" t="s">
        <v>914</v>
      </c>
      <c r="AH84" s="882"/>
      <c r="AI84" s="882"/>
      <c r="AJ84" s="882"/>
      <c r="AK84" s="882"/>
      <c r="AL84" s="882"/>
      <c r="AM84" s="882"/>
      <c r="AN84" s="882"/>
      <c r="AO84" s="882"/>
      <c r="AP84" s="882"/>
      <c r="AQ84" s="882"/>
      <c r="AR84" s="882"/>
      <c r="AS84" s="882"/>
      <c r="AT84" s="882"/>
      <c r="AU84" s="882"/>
      <c r="AV84" s="882"/>
      <c r="AW84" s="882"/>
      <c r="AX84" s="882"/>
      <c r="AY84" s="882"/>
      <c r="AZ84" s="882"/>
      <c r="BA84" s="882"/>
      <c r="BB84" s="882"/>
      <c r="BC84" s="882"/>
      <c r="BD84" s="882"/>
      <c r="BE84" s="882"/>
      <c r="BF84" s="882"/>
      <c r="BG84" s="882"/>
      <c r="BH84" s="882"/>
    </row>
    <row r="85" spans="1:60" outlineLevel="2">
      <c r="A85" s="883"/>
      <c r="B85" s="884"/>
      <c r="C85" s="886" t="s">
        <v>953</v>
      </c>
      <c r="D85" s="887"/>
      <c r="E85" s="888">
        <v>28.4</v>
      </c>
      <c r="F85" s="881"/>
      <c r="G85" s="881"/>
      <c r="H85" s="881"/>
      <c r="I85" s="881"/>
      <c r="J85" s="881"/>
      <c r="K85" s="881"/>
      <c r="L85" s="881"/>
      <c r="M85" s="881"/>
      <c r="N85" s="885"/>
      <c r="O85" s="885"/>
      <c r="P85" s="885"/>
      <c r="Q85" s="885"/>
      <c r="R85" s="881"/>
      <c r="S85" s="881"/>
      <c r="T85" s="881"/>
      <c r="U85" s="881"/>
      <c r="V85" s="881"/>
      <c r="W85" s="881"/>
      <c r="X85" s="881"/>
      <c r="Y85" s="881"/>
      <c r="Z85" s="882"/>
      <c r="AA85" s="882"/>
      <c r="AB85" s="882"/>
      <c r="AC85" s="882"/>
      <c r="AD85" s="882"/>
      <c r="AE85" s="882"/>
      <c r="AF85" s="882"/>
      <c r="AG85" s="882" t="s">
        <v>298</v>
      </c>
      <c r="AH85" s="882">
        <v>5</v>
      </c>
      <c r="AI85" s="882"/>
      <c r="AJ85" s="882"/>
      <c r="AK85" s="882"/>
      <c r="AL85" s="882"/>
      <c r="AM85" s="882"/>
      <c r="AN85" s="882"/>
      <c r="AO85" s="882"/>
      <c r="AP85" s="882"/>
      <c r="AQ85" s="882"/>
      <c r="AR85" s="882"/>
      <c r="AS85" s="882"/>
      <c r="AT85" s="882"/>
      <c r="AU85" s="882"/>
      <c r="AV85" s="882"/>
      <c r="AW85" s="882"/>
      <c r="AX85" s="882"/>
      <c r="AY85" s="882"/>
      <c r="AZ85" s="882"/>
      <c r="BA85" s="882"/>
      <c r="BB85" s="882"/>
      <c r="BC85" s="882"/>
      <c r="BD85" s="882"/>
      <c r="BE85" s="882"/>
      <c r="BF85" s="882"/>
      <c r="BG85" s="882"/>
      <c r="BH85" s="882"/>
    </row>
    <row r="86" spans="1:60" outlineLevel="3">
      <c r="A86" s="883"/>
      <c r="B86" s="884"/>
      <c r="C86" s="886" t="s">
        <v>954</v>
      </c>
      <c r="D86" s="887"/>
      <c r="E86" s="888">
        <v>13.7</v>
      </c>
      <c r="F86" s="881"/>
      <c r="G86" s="881"/>
      <c r="H86" s="881"/>
      <c r="I86" s="881"/>
      <c r="J86" s="881"/>
      <c r="K86" s="881"/>
      <c r="L86" s="881"/>
      <c r="M86" s="881"/>
      <c r="N86" s="885"/>
      <c r="O86" s="885"/>
      <c r="P86" s="885"/>
      <c r="Q86" s="885"/>
      <c r="R86" s="881"/>
      <c r="S86" s="881"/>
      <c r="T86" s="881"/>
      <c r="U86" s="881"/>
      <c r="V86" s="881"/>
      <c r="W86" s="881"/>
      <c r="X86" s="881"/>
      <c r="Y86" s="881"/>
      <c r="Z86" s="882"/>
      <c r="AA86" s="882"/>
      <c r="AB86" s="882"/>
      <c r="AC86" s="882"/>
      <c r="AD86" s="882"/>
      <c r="AE86" s="882"/>
      <c r="AF86" s="882"/>
      <c r="AG86" s="882" t="s">
        <v>298</v>
      </c>
      <c r="AH86" s="882">
        <v>5</v>
      </c>
      <c r="AI86" s="882"/>
      <c r="AJ86" s="882"/>
      <c r="AK86" s="882"/>
      <c r="AL86" s="882"/>
      <c r="AM86" s="882"/>
      <c r="AN86" s="882"/>
      <c r="AO86" s="882"/>
      <c r="AP86" s="882"/>
      <c r="AQ86" s="882"/>
      <c r="AR86" s="882"/>
      <c r="AS86" s="882"/>
      <c r="AT86" s="882"/>
      <c r="AU86" s="882"/>
      <c r="AV86" s="882"/>
      <c r="AW86" s="882"/>
      <c r="AX86" s="882"/>
      <c r="AY86" s="882"/>
      <c r="AZ86" s="882"/>
      <c r="BA86" s="882"/>
      <c r="BB86" s="882"/>
      <c r="BC86" s="882"/>
      <c r="BD86" s="882"/>
      <c r="BE86" s="882"/>
      <c r="BF86" s="882"/>
      <c r="BG86" s="882"/>
      <c r="BH86" s="882"/>
    </row>
    <row r="87" spans="1:60" ht="33.75" outlineLevel="1">
      <c r="A87" s="873">
        <v>22</v>
      </c>
      <c r="B87" s="874" t="s">
        <v>955</v>
      </c>
      <c r="C87" s="875" t="s">
        <v>1167</v>
      </c>
      <c r="D87" s="876" t="s">
        <v>16</v>
      </c>
      <c r="E87" s="877">
        <v>6</v>
      </c>
      <c r="F87" s="878"/>
      <c r="G87" s="879">
        <f>ROUND(E87*F87,2)</f>
        <v>0</v>
      </c>
      <c r="H87" s="878"/>
      <c r="I87" s="879">
        <f>ROUND(E87*H87,2)</f>
        <v>0</v>
      </c>
      <c r="J87" s="878"/>
      <c r="K87" s="879">
        <f>ROUND(E87*J87,2)</f>
        <v>0</v>
      </c>
      <c r="L87" s="879">
        <v>21</v>
      </c>
      <c r="M87" s="879">
        <f>G87*(1+L87/100)</f>
        <v>0</v>
      </c>
      <c r="N87" s="877">
        <v>6.0000000000000001E-3</v>
      </c>
      <c r="O87" s="877">
        <f>ROUND(E87*N87,2)</f>
        <v>0.04</v>
      </c>
      <c r="P87" s="877">
        <v>0</v>
      </c>
      <c r="Q87" s="877">
        <f>ROUND(E87*P87,2)</f>
        <v>0</v>
      </c>
      <c r="R87" s="879" t="s">
        <v>1150</v>
      </c>
      <c r="S87" s="879" t="s">
        <v>384</v>
      </c>
      <c r="T87" s="880" t="s">
        <v>384</v>
      </c>
      <c r="U87" s="881">
        <v>0.92569999999999997</v>
      </c>
      <c r="V87" s="881">
        <f>ROUND(E87*U87,2)</f>
        <v>5.55</v>
      </c>
      <c r="W87" s="881"/>
      <c r="X87" s="881" t="s">
        <v>294</v>
      </c>
      <c r="Y87" s="881" t="s">
        <v>310</v>
      </c>
      <c r="Z87" s="882"/>
      <c r="AA87" s="882"/>
      <c r="AB87" s="882"/>
      <c r="AC87" s="882"/>
      <c r="AD87" s="882"/>
      <c r="AE87" s="882"/>
      <c r="AF87" s="882"/>
      <c r="AG87" s="882" t="s">
        <v>296</v>
      </c>
      <c r="AH87" s="882"/>
      <c r="AI87" s="882"/>
      <c r="AJ87" s="882"/>
      <c r="AK87" s="882"/>
      <c r="AL87" s="882"/>
      <c r="AM87" s="882"/>
      <c r="AN87" s="882"/>
      <c r="AO87" s="882"/>
      <c r="AP87" s="882"/>
      <c r="AQ87" s="882"/>
      <c r="AR87" s="882"/>
      <c r="AS87" s="882"/>
      <c r="AT87" s="882"/>
      <c r="AU87" s="882"/>
      <c r="AV87" s="882"/>
      <c r="AW87" s="882"/>
      <c r="AX87" s="882"/>
      <c r="AY87" s="882"/>
      <c r="AZ87" s="882"/>
      <c r="BA87" s="882"/>
      <c r="BB87" s="882"/>
      <c r="BC87" s="882"/>
      <c r="BD87" s="882"/>
      <c r="BE87" s="882"/>
      <c r="BF87" s="882"/>
      <c r="BG87" s="882"/>
      <c r="BH87" s="882"/>
    </row>
    <row r="88" spans="1:60" outlineLevel="2">
      <c r="A88" s="883"/>
      <c r="B88" s="884"/>
      <c r="C88" s="1238" t="s">
        <v>1164</v>
      </c>
      <c r="D88" s="1239"/>
      <c r="E88" s="1239"/>
      <c r="F88" s="1239"/>
      <c r="G88" s="1239"/>
      <c r="H88" s="881"/>
      <c r="I88" s="881"/>
      <c r="J88" s="881"/>
      <c r="K88" s="881"/>
      <c r="L88" s="881"/>
      <c r="M88" s="881"/>
      <c r="N88" s="885"/>
      <c r="O88" s="885"/>
      <c r="P88" s="885"/>
      <c r="Q88" s="885"/>
      <c r="R88" s="881"/>
      <c r="S88" s="881"/>
      <c r="T88" s="881"/>
      <c r="U88" s="881"/>
      <c r="V88" s="881"/>
      <c r="W88" s="881"/>
      <c r="X88" s="881"/>
      <c r="Y88" s="881"/>
      <c r="Z88" s="882"/>
      <c r="AA88" s="882"/>
      <c r="AB88" s="882"/>
      <c r="AC88" s="882"/>
      <c r="AD88" s="882"/>
      <c r="AE88" s="882"/>
      <c r="AF88" s="882"/>
      <c r="AG88" s="882" t="s">
        <v>1138</v>
      </c>
      <c r="AH88" s="882"/>
      <c r="AI88" s="882"/>
      <c r="AJ88" s="882"/>
      <c r="AK88" s="882"/>
      <c r="AL88" s="882"/>
      <c r="AM88" s="882"/>
      <c r="AN88" s="882"/>
      <c r="AO88" s="882"/>
      <c r="AP88" s="882"/>
      <c r="AQ88" s="882"/>
      <c r="AR88" s="882"/>
      <c r="AS88" s="882"/>
      <c r="AT88" s="882"/>
      <c r="AU88" s="882"/>
      <c r="AV88" s="882"/>
      <c r="AW88" s="882"/>
      <c r="AX88" s="882"/>
      <c r="AY88" s="882"/>
      <c r="AZ88" s="882"/>
      <c r="BA88" s="882"/>
      <c r="BB88" s="882"/>
      <c r="BC88" s="882"/>
      <c r="BD88" s="882"/>
      <c r="BE88" s="882"/>
      <c r="BF88" s="882"/>
      <c r="BG88" s="882"/>
      <c r="BH88" s="882"/>
    </row>
    <row r="89" spans="1:60" outlineLevel="2">
      <c r="A89" s="883"/>
      <c r="B89" s="884"/>
      <c r="C89" s="1249" t="s">
        <v>944</v>
      </c>
      <c r="D89" s="1250"/>
      <c r="E89" s="1250"/>
      <c r="F89" s="1250"/>
      <c r="G89" s="1250"/>
      <c r="H89" s="881"/>
      <c r="I89" s="881"/>
      <c r="J89" s="881"/>
      <c r="K89" s="881"/>
      <c r="L89" s="881"/>
      <c r="M89" s="881"/>
      <c r="N89" s="885"/>
      <c r="O89" s="885"/>
      <c r="P89" s="885"/>
      <c r="Q89" s="885"/>
      <c r="R89" s="881"/>
      <c r="S89" s="881"/>
      <c r="T89" s="881"/>
      <c r="U89" s="881"/>
      <c r="V89" s="881"/>
      <c r="W89" s="881"/>
      <c r="X89" s="881"/>
      <c r="Y89" s="881"/>
      <c r="Z89" s="882"/>
      <c r="AA89" s="882"/>
      <c r="AB89" s="882"/>
      <c r="AC89" s="882"/>
      <c r="AD89" s="882"/>
      <c r="AE89" s="882"/>
      <c r="AF89" s="882"/>
      <c r="AG89" s="882" t="s">
        <v>914</v>
      </c>
      <c r="AH89" s="882"/>
      <c r="AI89" s="882"/>
      <c r="AJ89" s="882"/>
      <c r="AK89" s="882"/>
      <c r="AL89" s="882"/>
      <c r="AM89" s="882"/>
      <c r="AN89" s="882"/>
      <c r="AO89" s="882"/>
      <c r="AP89" s="882"/>
      <c r="AQ89" s="882"/>
      <c r="AR89" s="882"/>
      <c r="AS89" s="882"/>
      <c r="AT89" s="882"/>
      <c r="AU89" s="882"/>
      <c r="AV89" s="882"/>
      <c r="AW89" s="882"/>
      <c r="AX89" s="882"/>
      <c r="AY89" s="882"/>
      <c r="AZ89" s="882"/>
      <c r="BA89" s="882"/>
      <c r="BB89" s="882"/>
      <c r="BC89" s="882"/>
      <c r="BD89" s="882"/>
      <c r="BE89" s="882"/>
      <c r="BF89" s="882"/>
      <c r="BG89" s="882"/>
      <c r="BH89" s="882"/>
    </row>
    <row r="90" spans="1:60" outlineLevel="3">
      <c r="A90" s="883"/>
      <c r="B90" s="884"/>
      <c r="C90" s="1249" t="s">
        <v>945</v>
      </c>
      <c r="D90" s="1250"/>
      <c r="E90" s="1250"/>
      <c r="F90" s="1250"/>
      <c r="G90" s="1250"/>
      <c r="H90" s="881"/>
      <c r="I90" s="881"/>
      <c r="J90" s="881"/>
      <c r="K90" s="881"/>
      <c r="L90" s="881"/>
      <c r="M90" s="881"/>
      <c r="N90" s="885"/>
      <c r="O90" s="885"/>
      <c r="P90" s="885"/>
      <c r="Q90" s="885"/>
      <c r="R90" s="881"/>
      <c r="S90" s="881"/>
      <c r="T90" s="881"/>
      <c r="U90" s="881"/>
      <c r="V90" s="881"/>
      <c r="W90" s="881"/>
      <c r="X90" s="881"/>
      <c r="Y90" s="881"/>
      <c r="Z90" s="882"/>
      <c r="AA90" s="882"/>
      <c r="AB90" s="882"/>
      <c r="AC90" s="882"/>
      <c r="AD90" s="882"/>
      <c r="AE90" s="882"/>
      <c r="AF90" s="882"/>
      <c r="AG90" s="882" t="s">
        <v>914</v>
      </c>
      <c r="AH90" s="882"/>
      <c r="AI90" s="882"/>
      <c r="AJ90" s="882"/>
      <c r="AK90" s="882"/>
      <c r="AL90" s="882"/>
      <c r="AM90" s="882"/>
      <c r="AN90" s="882"/>
      <c r="AO90" s="882"/>
      <c r="AP90" s="882"/>
      <c r="AQ90" s="882"/>
      <c r="AR90" s="882"/>
      <c r="AS90" s="882"/>
      <c r="AT90" s="882"/>
      <c r="AU90" s="882"/>
      <c r="AV90" s="882"/>
      <c r="AW90" s="882"/>
      <c r="AX90" s="882"/>
      <c r="AY90" s="882"/>
      <c r="AZ90" s="882"/>
      <c r="BA90" s="882"/>
      <c r="BB90" s="882"/>
      <c r="BC90" s="882"/>
      <c r="BD90" s="882"/>
      <c r="BE90" s="882"/>
      <c r="BF90" s="882"/>
      <c r="BG90" s="882"/>
      <c r="BH90" s="882"/>
    </row>
    <row r="91" spans="1:60" outlineLevel="2">
      <c r="A91" s="883"/>
      <c r="B91" s="884"/>
      <c r="C91" s="886" t="s">
        <v>956</v>
      </c>
      <c r="D91" s="887"/>
      <c r="E91" s="888">
        <v>6</v>
      </c>
      <c r="F91" s="881"/>
      <c r="G91" s="881"/>
      <c r="H91" s="881"/>
      <c r="I91" s="881"/>
      <c r="J91" s="881"/>
      <c r="K91" s="881"/>
      <c r="L91" s="881"/>
      <c r="M91" s="881"/>
      <c r="N91" s="885"/>
      <c r="O91" s="885"/>
      <c r="P91" s="885"/>
      <c r="Q91" s="885"/>
      <c r="R91" s="881"/>
      <c r="S91" s="881"/>
      <c r="T91" s="881"/>
      <c r="U91" s="881"/>
      <c r="V91" s="881"/>
      <c r="W91" s="881"/>
      <c r="X91" s="881"/>
      <c r="Y91" s="881"/>
      <c r="Z91" s="882"/>
      <c r="AA91" s="882"/>
      <c r="AB91" s="882"/>
      <c r="AC91" s="882"/>
      <c r="AD91" s="882"/>
      <c r="AE91" s="882"/>
      <c r="AF91" s="882"/>
      <c r="AG91" s="882" t="s">
        <v>298</v>
      </c>
      <c r="AH91" s="882">
        <v>5</v>
      </c>
      <c r="AI91" s="882"/>
      <c r="AJ91" s="882"/>
      <c r="AK91" s="882"/>
      <c r="AL91" s="882"/>
      <c r="AM91" s="882"/>
      <c r="AN91" s="882"/>
      <c r="AO91" s="882"/>
      <c r="AP91" s="882"/>
      <c r="AQ91" s="882"/>
      <c r="AR91" s="882"/>
      <c r="AS91" s="882"/>
      <c r="AT91" s="882"/>
      <c r="AU91" s="882"/>
      <c r="AV91" s="882"/>
      <c r="AW91" s="882"/>
      <c r="AX91" s="882"/>
      <c r="AY91" s="882"/>
      <c r="AZ91" s="882"/>
      <c r="BA91" s="882"/>
      <c r="BB91" s="882"/>
      <c r="BC91" s="882"/>
      <c r="BD91" s="882"/>
      <c r="BE91" s="882"/>
      <c r="BF91" s="882"/>
      <c r="BG91" s="882"/>
      <c r="BH91" s="882"/>
    </row>
    <row r="92" spans="1:60" ht="22.5" outlineLevel="1">
      <c r="A92" s="873">
        <v>23</v>
      </c>
      <c r="B92" s="874" t="s">
        <v>957</v>
      </c>
      <c r="C92" s="875" t="s">
        <v>1168</v>
      </c>
      <c r="D92" s="876" t="s">
        <v>16</v>
      </c>
      <c r="E92" s="877">
        <v>26.7</v>
      </c>
      <c r="F92" s="878"/>
      <c r="G92" s="879">
        <f>ROUND(E92*F92,2)</f>
        <v>0</v>
      </c>
      <c r="H92" s="878"/>
      <c r="I92" s="879">
        <f>ROUND(E92*H92,2)</f>
        <v>0</v>
      </c>
      <c r="J92" s="878"/>
      <c r="K92" s="879">
        <f>ROUND(E92*J92,2)</f>
        <v>0</v>
      </c>
      <c r="L92" s="879">
        <v>21</v>
      </c>
      <c r="M92" s="879">
        <f>G92*(1+L92/100)</f>
        <v>0</v>
      </c>
      <c r="N92" s="877">
        <v>3.0000000000000001E-5</v>
      </c>
      <c r="O92" s="877">
        <f>ROUND(E92*N92,2)</f>
        <v>0</v>
      </c>
      <c r="P92" s="877">
        <v>0</v>
      </c>
      <c r="Q92" s="877">
        <f>ROUND(E92*P92,2)</f>
        <v>0</v>
      </c>
      <c r="R92" s="879" t="s">
        <v>1150</v>
      </c>
      <c r="S92" s="879" t="s">
        <v>384</v>
      </c>
      <c r="T92" s="880" t="s">
        <v>384</v>
      </c>
      <c r="U92" s="881">
        <v>0.13</v>
      </c>
      <c r="V92" s="881">
        <f>ROUND(E92*U92,2)</f>
        <v>3.47</v>
      </c>
      <c r="W92" s="881"/>
      <c r="X92" s="881" t="s">
        <v>294</v>
      </c>
      <c r="Y92" s="881" t="s">
        <v>310</v>
      </c>
      <c r="Z92" s="882"/>
      <c r="AA92" s="882"/>
      <c r="AB92" s="882"/>
      <c r="AC92" s="882"/>
      <c r="AD92" s="882"/>
      <c r="AE92" s="882"/>
      <c r="AF92" s="882"/>
      <c r="AG92" s="882" t="s">
        <v>927</v>
      </c>
      <c r="AH92" s="882"/>
      <c r="AI92" s="882"/>
      <c r="AJ92" s="882"/>
      <c r="AK92" s="882"/>
      <c r="AL92" s="882"/>
      <c r="AM92" s="882"/>
      <c r="AN92" s="882"/>
      <c r="AO92" s="882"/>
      <c r="AP92" s="882"/>
      <c r="AQ92" s="882"/>
      <c r="AR92" s="882"/>
      <c r="AS92" s="882"/>
      <c r="AT92" s="882"/>
      <c r="AU92" s="882"/>
      <c r="AV92" s="882"/>
      <c r="AW92" s="882"/>
      <c r="AX92" s="882"/>
      <c r="AY92" s="882"/>
      <c r="AZ92" s="882"/>
      <c r="BA92" s="882"/>
      <c r="BB92" s="882"/>
      <c r="BC92" s="882"/>
      <c r="BD92" s="882"/>
      <c r="BE92" s="882"/>
      <c r="BF92" s="882"/>
      <c r="BG92" s="882"/>
      <c r="BH92" s="882"/>
    </row>
    <row r="93" spans="1:60" outlineLevel="2">
      <c r="A93" s="883"/>
      <c r="B93" s="884"/>
      <c r="C93" s="1247" t="s">
        <v>958</v>
      </c>
      <c r="D93" s="1248"/>
      <c r="E93" s="1248"/>
      <c r="F93" s="1248"/>
      <c r="G93" s="1248"/>
      <c r="H93" s="881"/>
      <c r="I93" s="881"/>
      <c r="J93" s="881"/>
      <c r="K93" s="881"/>
      <c r="L93" s="881"/>
      <c r="M93" s="881"/>
      <c r="N93" s="885"/>
      <c r="O93" s="885"/>
      <c r="P93" s="885"/>
      <c r="Q93" s="885"/>
      <c r="R93" s="881"/>
      <c r="S93" s="881"/>
      <c r="T93" s="881"/>
      <c r="U93" s="881"/>
      <c r="V93" s="881"/>
      <c r="W93" s="881"/>
      <c r="X93" s="881"/>
      <c r="Y93" s="881"/>
      <c r="Z93" s="882"/>
      <c r="AA93" s="882"/>
      <c r="AB93" s="882"/>
      <c r="AC93" s="882"/>
      <c r="AD93" s="882"/>
      <c r="AE93" s="882"/>
      <c r="AF93" s="882"/>
      <c r="AG93" s="882" t="s">
        <v>914</v>
      </c>
      <c r="AH93" s="882"/>
      <c r="AI93" s="882"/>
      <c r="AJ93" s="882"/>
      <c r="AK93" s="882"/>
      <c r="AL93" s="882"/>
      <c r="AM93" s="882"/>
      <c r="AN93" s="882"/>
      <c r="AO93" s="882"/>
      <c r="AP93" s="882"/>
      <c r="AQ93" s="882"/>
      <c r="AR93" s="882"/>
      <c r="AS93" s="882"/>
      <c r="AT93" s="882"/>
      <c r="AU93" s="882"/>
      <c r="AV93" s="882"/>
      <c r="AW93" s="882"/>
      <c r="AX93" s="882"/>
      <c r="AY93" s="882"/>
      <c r="AZ93" s="882"/>
      <c r="BA93" s="882"/>
      <c r="BB93" s="882"/>
      <c r="BC93" s="882"/>
      <c r="BD93" s="882"/>
      <c r="BE93" s="882"/>
      <c r="BF93" s="882"/>
      <c r="BG93" s="882"/>
      <c r="BH93" s="882"/>
    </row>
    <row r="94" spans="1:60" outlineLevel="2">
      <c r="A94" s="883"/>
      <c r="B94" s="884"/>
      <c r="C94" s="886" t="s">
        <v>959</v>
      </c>
      <c r="D94" s="887"/>
      <c r="E94" s="888">
        <v>26.7</v>
      </c>
      <c r="F94" s="881"/>
      <c r="G94" s="881"/>
      <c r="H94" s="881"/>
      <c r="I94" s="881"/>
      <c r="J94" s="881"/>
      <c r="K94" s="881"/>
      <c r="L94" s="881"/>
      <c r="M94" s="881"/>
      <c r="N94" s="885"/>
      <c r="O94" s="885"/>
      <c r="P94" s="885"/>
      <c r="Q94" s="885"/>
      <c r="R94" s="881"/>
      <c r="S94" s="881"/>
      <c r="T94" s="881"/>
      <c r="U94" s="881"/>
      <c r="V94" s="881"/>
      <c r="W94" s="881"/>
      <c r="X94" s="881"/>
      <c r="Y94" s="881"/>
      <c r="Z94" s="882"/>
      <c r="AA94" s="882"/>
      <c r="AB94" s="882"/>
      <c r="AC94" s="882"/>
      <c r="AD94" s="882"/>
      <c r="AE94" s="882"/>
      <c r="AF94" s="882"/>
      <c r="AG94" s="882" t="s">
        <v>298</v>
      </c>
      <c r="AH94" s="882">
        <v>0</v>
      </c>
      <c r="AI94" s="882"/>
      <c r="AJ94" s="882"/>
      <c r="AK94" s="882"/>
      <c r="AL94" s="882"/>
      <c r="AM94" s="882"/>
      <c r="AN94" s="882"/>
      <c r="AO94" s="882"/>
      <c r="AP94" s="882"/>
      <c r="AQ94" s="882"/>
      <c r="AR94" s="882"/>
      <c r="AS94" s="882"/>
      <c r="AT94" s="882"/>
      <c r="AU94" s="882"/>
      <c r="AV94" s="882"/>
      <c r="AW94" s="882"/>
      <c r="AX94" s="882"/>
      <c r="AY94" s="882"/>
      <c r="AZ94" s="882"/>
      <c r="BA94" s="882"/>
      <c r="BB94" s="882"/>
      <c r="BC94" s="882"/>
      <c r="BD94" s="882"/>
      <c r="BE94" s="882"/>
      <c r="BF94" s="882"/>
      <c r="BG94" s="882"/>
      <c r="BH94" s="882"/>
    </row>
    <row r="95" spans="1:60" ht="22.5" outlineLevel="1">
      <c r="A95" s="873">
        <v>24</v>
      </c>
      <c r="B95" s="874" t="s">
        <v>960</v>
      </c>
      <c r="C95" s="875" t="s">
        <v>1169</v>
      </c>
      <c r="D95" s="876" t="s">
        <v>16</v>
      </c>
      <c r="E95" s="877">
        <v>10.3</v>
      </c>
      <c r="F95" s="878"/>
      <c r="G95" s="879">
        <f>ROUND(E95*F95,2)</f>
        <v>0</v>
      </c>
      <c r="H95" s="878"/>
      <c r="I95" s="879">
        <f>ROUND(E95*H95,2)</f>
        <v>0</v>
      </c>
      <c r="J95" s="878"/>
      <c r="K95" s="879">
        <f>ROUND(E95*J95,2)</f>
        <v>0</v>
      </c>
      <c r="L95" s="879">
        <v>21</v>
      </c>
      <c r="M95" s="879">
        <f>G95*(1+L95/100)</f>
        <v>0</v>
      </c>
      <c r="N95" s="877">
        <v>6.9999999999999994E-5</v>
      </c>
      <c r="O95" s="877">
        <f>ROUND(E95*N95,2)</f>
        <v>0</v>
      </c>
      <c r="P95" s="877">
        <v>0</v>
      </c>
      <c r="Q95" s="877">
        <f>ROUND(E95*P95,2)</f>
        <v>0</v>
      </c>
      <c r="R95" s="879" t="s">
        <v>1150</v>
      </c>
      <c r="S95" s="879" t="s">
        <v>384</v>
      </c>
      <c r="T95" s="880" t="s">
        <v>384</v>
      </c>
      <c r="U95" s="881">
        <v>0.13</v>
      </c>
      <c r="V95" s="881">
        <f>ROUND(E95*U95,2)</f>
        <v>1.34</v>
      </c>
      <c r="W95" s="881"/>
      <c r="X95" s="881" t="s">
        <v>294</v>
      </c>
      <c r="Y95" s="881" t="s">
        <v>310</v>
      </c>
      <c r="Z95" s="882"/>
      <c r="AA95" s="882"/>
      <c r="AB95" s="882"/>
      <c r="AC95" s="882"/>
      <c r="AD95" s="882"/>
      <c r="AE95" s="882"/>
      <c r="AF95" s="882"/>
      <c r="AG95" s="882" t="s">
        <v>927</v>
      </c>
      <c r="AH95" s="882"/>
      <c r="AI95" s="882"/>
      <c r="AJ95" s="882"/>
      <c r="AK95" s="882"/>
      <c r="AL95" s="882"/>
      <c r="AM95" s="882"/>
      <c r="AN95" s="882"/>
      <c r="AO95" s="882"/>
      <c r="AP95" s="882"/>
      <c r="AQ95" s="882"/>
      <c r="AR95" s="882"/>
      <c r="AS95" s="882"/>
      <c r="AT95" s="882"/>
      <c r="AU95" s="882"/>
      <c r="AV95" s="882"/>
      <c r="AW95" s="882"/>
      <c r="AX95" s="882"/>
      <c r="AY95" s="882"/>
      <c r="AZ95" s="882"/>
      <c r="BA95" s="882"/>
      <c r="BB95" s="882"/>
      <c r="BC95" s="882"/>
      <c r="BD95" s="882"/>
      <c r="BE95" s="882"/>
      <c r="BF95" s="882"/>
      <c r="BG95" s="882"/>
      <c r="BH95" s="882"/>
    </row>
    <row r="96" spans="1:60" outlineLevel="2">
      <c r="A96" s="883"/>
      <c r="B96" s="884"/>
      <c r="C96" s="1247" t="s">
        <v>958</v>
      </c>
      <c r="D96" s="1248"/>
      <c r="E96" s="1248"/>
      <c r="F96" s="1248"/>
      <c r="G96" s="1248"/>
      <c r="H96" s="881"/>
      <c r="I96" s="881"/>
      <c r="J96" s="881"/>
      <c r="K96" s="881"/>
      <c r="L96" s="881"/>
      <c r="M96" s="881"/>
      <c r="N96" s="885"/>
      <c r="O96" s="885"/>
      <c r="P96" s="885"/>
      <c r="Q96" s="885"/>
      <c r="R96" s="881"/>
      <c r="S96" s="881"/>
      <c r="T96" s="881"/>
      <c r="U96" s="881"/>
      <c r="V96" s="881"/>
      <c r="W96" s="881"/>
      <c r="X96" s="881"/>
      <c r="Y96" s="881"/>
      <c r="Z96" s="882"/>
      <c r="AA96" s="882"/>
      <c r="AB96" s="882"/>
      <c r="AC96" s="882"/>
      <c r="AD96" s="882"/>
      <c r="AE96" s="882"/>
      <c r="AF96" s="882"/>
      <c r="AG96" s="882" t="s">
        <v>914</v>
      </c>
      <c r="AH96" s="882"/>
      <c r="AI96" s="882"/>
      <c r="AJ96" s="882"/>
      <c r="AK96" s="882"/>
      <c r="AL96" s="882"/>
      <c r="AM96" s="882"/>
      <c r="AN96" s="882"/>
      <c r="AO96" s="882"/>
      <c r="AP96" s="882"/>
      <c r="AQ96" s="882"/>
      <c r="AR96" s="882"/>
      <c r="AS96" s="882"/>
      <c r="AT96" s="882"/>
      <c r="AU96" s="882"/>
      <c r="AV96" s="882"/>
      <c r="AW96" s="882"/>
      <c r="AX96" s="882"/>
      <c r="AY96" s="882"/>
      <c r="AZ96" s="882"/>
      <c r="BA96" s="882"/>
      <c r="BB96" s="882"/>
      <c r="BC96" s="882"/>
      <c r="BD96" s="882"/>
      <c r="BE96" s="882"/>
      <c r="BF96" s="882"/>
      <c r="BG96" s="882"/>
      <c r="BH96" s="882"/>
    </row>
    <row r="97" spans="1:60" ht="22.5" outlineLevel="1">
      <c r="A97" s="873">
        <v>25</v>
      </c>
      <c r="B97" s="874" t="s">
        <v>961</v>
      </c>
      <c r="C97" s="875" t="s">
        <v>1170</v>
      </c>
      <c r="D97" s="876" t="s">
        <v>16</v>
      </c>
      <c r="E97" s="877">
        <v>28.4</v>
      </c>
      <c r="F97" s="878"/>
      <c r="G97" s="879">
        <f>ROUND(E97*F97,2)</f>
        <v>0</v>
      </c>
      <c r="H97" s="878"/>
      <c r="I97" s="879">
        <f>ROUND(E97*H97,2)</f>
        <v>0</v>
      </c>
      <c r="J97" s="878"/>
      <c r="K97" s="879">
        <f>ROUND(E97*J97,2)</f>
        <v>0</v>
      </c>
      <c r="L97" s="879">
        <v>21</v>
      </c>
      <c r="M97" s="879">
        <f>G97*(1+L97/100)</f>
        <v>0</v>
      </c>
      <c r="N97" s="877">
        <v>6.0000000000000002E-5</v>
      </c>
      <c r="O97" s="877">
        <f>ROUND(E97*N97,2)</f>
        <v>0</v>
      </c>
      <c r="P97" s="877">
        <v>0</v>
      </c>
      <c r="Q97" s="877">
        <f>ROUND(E97*P97,2)</f>
        <v>0</v>
      </c>
      <c r="R97" s="879" t="s">
        <v>1150</v>
      </c>
      <c r="S97" s="879" t="s">
        <v>384</v>
      </c>
      <c r="T97" s="880" t="s">
        <v>384</v>
      </c>
      <c r="U97" s="881">
        <v>0.14000000000000001</v>
      </c>
      <c r="V97" s="881">
        <f>ROUND(E97*U97,2)</f>
        <v>3.98</v>
      </c>
      <c r="W97" s="881"/>
      <c r="X97" s="881" t="s">
        <v>294</v>
      </c>
      <c r="Y97" s="881" t="s">
        <v>310</v>
      </c>
      <c r="Z97" s="882"/>
      <c r="AA97" s="882"/>
      <c r="AB97" s="882"/>
      <c r="AC97" s="882"/>
      <c r="AD97" s="882"/>
      <c r="AE97" s="882"/>
      <c r="AF97" s="882"/>
      <c r="AG97" s="882" t="s">
        <v>927</v>
      </c>
      <c r="AH97" s="882"/>
      <c r="AI97" s="882"/>
      <c r="AJ97" s="882"/>
      <c r="AK97" s="882"/>
      <c r="AL97" s="882"/>
      <c r="AM97" s="882"/>
      <c r="AN97" s="882"/>
      <c r="AO97" s="882"/>
      <c r="AP97" s="882"/>
      <c r="AQ97" s="882"/>
      <c r="AR97" s="882"/>
      <c r="AS97" s="882"/>
      <c r="AT97" s="882"/>
      <c r="AU97" s="882"/>
      <c r="AV97" s="882"/>
      <c r="AW97" s="882"/>
      <c r="AX97" s="882"/>
      <c r="AY97" s="882"/>
      <c r="AZ97" s="882"/>
      <c r="BA97" s="882"/>
      <c r="BB97" s="882"/>
      <c r="BC97" s="882"/>
      <c r="BD97" s="882"/>
      <c r="BE97" s="882"/>
      <c r="BF97" s="882"/>
      <c r="BG97" s="882"/>
      <c r="BH97" s="882"/>
    </row>
    <row r="98" spans="1:60" outlineLevel="2">
      <c r="A98" s="883"/>
      <c r="B98" s="884"/>
      <c r="C98" s="1247" t="s">
        <v>958</v>
      </c>
      <c r="D98" s="1248"/>
      <c r="E98" s="1248"/>
      <c r="F98" s="1248"/>
      <c r="G98" s="1248"/>
      <c r="H98" s="881"/>
      <c r="I98" s="881"/>
      <c r="J98" s="881"/>
      <c r="K98" s="881"/>
      <c r="L98" s="881"/>
      <c r="M98" s="881"/>
      <c r="N98" s="885"/>
      <c r="O98" s="885"/>
      <c r="P98" s="885"/>
      <c r="Q98" s="885"/>
      <c r="R98" s="881"/>
      <c r="S98" s="881"/>
      <c r="T98" s="881"/>
      <c r="U98" s="881"/>
      <c r="V98" s="881"/>
      <c r="W98" s="881"/>
      <c r="X98" s="881"/>
      <c r="Y98" s="881"/>
      <c r="Z98" s="882"/>
      <c r="AA98" s="882"/>
      <c r="AB98" s="882"/>
      <c r="AC98" s="882"/>
      <c r="AD98" s="882"/>
      <c r="AE98" s="882"/>
      <c r="AF98" s="882"/>
      <c r="AG98" s="882" t="s">
        <v>914</v>
      </c>
      <c r="AH98" s="882"/>
      <c r="AI98" s="882"/>
      <c r="AJ98" s="882"/>
      <c r="AK98" s="882"/>
      <c r="AL98" s="882"/>
      <c r="AM98" s="882"/>
      <c r="AN98" s="882"/>
      <c r="AO98" s="882"/>
      <c r="AP98" s="882"/>
      <c r="AQ98" s="882"/>
      <c r="AR98" s="882"/>
      <c r="AS98" s="882"/>
      <c r="AT98" s="882"/>
      <c r="AU98" s="882"/>
      <c r="AV98" s="882"/>
      <c r="AW98" s="882"/>
      <c r="AX98" s="882"/>
      <c r="AY98" s="882"/>
      <c r="AZ98" s="882"/>
      <c r="BA98" s="882"/>
      <c r="BB98" s="882"/>
      <c r="BC98" s="882"/>
      <c r="BD98" s="882"/>
      <c r="BE98" s="882"/>
      <c r="BF98" s="882"/>
      <c r="BG98" s="882"/>
      <c r="BH98" s="882"/>
    </row>
    <row r="99" spans="1:60" outlineLevel="2">
      <c r="A99" s="883"/>
      <c r="B99" s="884"/>
      <c r="C99" s="886" t="s">
        <v>962</v>
      </c>
      <c r="D99" s="887"/>
      <c r="E99" s="888">
        <v>28.4</v>
      </c>
      <c r="F99" s="881"/>
      <c r="G99" s="881"/>
      <c r="H99" s="881"/>
      <c r="I99" s="881"/>
      <c r="J99" s="881"/>
      <c r="K99" s="881"/>
      <c r="L99" s="881"/>
      <c r="M99" s="881"/>
      <c r="N99" s="885"/>
      <c r="O99" s="885"/>
      <c r="P99" s="885"/>
      <c r="Q99" s="885"/>
      <c r="R99" s="881"/>
      <c r="S99" s="881"/>
      <c r="T99" s="881"/>
      <c r="U99" s="881"/>
      <c r="V99" s="881"/>
      <c r="W99" s="881"/>
      <c r="X99" s="881"/>
      <c r="Y99" s="881"/>
      <c r="Z99" s="882"/>
      <c r="AA99" s="882"/>
      <c r="AB99" s="882"/>
      <c r="AC99" s="882"/>
      <c r="AD99" s="882"/>
      <c r="AE99" s="882"/>
      <c r="AF99" s="882"/>
      <c r="AG99" s="882" t="s">
        <v>298</v>
      </c>
      <c r="AH99" s="882">
        <v>0</v>
      </c>
      <c r="AI99" s="882"/>
      <c r="AJ99" s="882"/>
      <c r="AK99" s="882"/>
      <c r="AL99" s="882"/>
      <c r="AM99" s="882"/>
      <c r="AN99" s="882"/>
      <c r="AO99" s="882"/>
      <c r="AP99" s="882"/>
      <c r="AQ99" s="882"/>
      <c r="AR99" s="882"/>
      <c r="AS99" s="882"/>
      <c r="AT99" s="882"/>
      <c r="AU99" s="882"/>
      <c r="AV99" s="882"/>
      <c r="AW99" s="882"/>
      <c r="AX99" s="882"/>
      <c r="AY99" s="882"/>
      <c r="AZ99" s="882"/>
      <c r="BA99" s="882"/>
      <c r="BB99" s="882"/>
      <c r="BC99" s="882"/>
      <c r="BD99" s="882"/>
      <c r="BE99" s="882"/>
      <c r="BF99" s="882"/>
      <c r="BG99" s="882"/>
      <c r="BH99" s="882"/>
    </row>
    <row r="100" spans="1:60" ht="22.5" outlineLevel="1">
      <c r="A100" s="873">
        <v>26</v>
      </c>
      <c r="B100" s="874" t="s">
        <v>963</v>
      </c>
      <c r="C100" s="875" t="s">
        <v>1171</v>
      </c>
      <c r="D100" s="876" t="s">
        <v>16</v>
      </c>
      <c r="E100" s="877">
        <v>12.5</v>
      </c>
      <c r="F100" s="878"/>
      <c r="G100" s="879">
        <f>ROUND(E100*F100,2)</f>
        <v>0</v>
      </c>
      <c r="H100" s="878"/>
      <c r="I100" s="879">
        <f>ROUND(E100*H100,2)</f>
        <v>0</v>
      </c>
      <c r="J100" s="878"/>
      <c r="K100" s="879">
        <f>ROUND(E100*J100,2)</f>
        <v>0</v>
      </c>
      <c r="L100" s="879">
        <v>21</v>
      </c>
      <c r="M100" s="879">
        <f>G100*(1+L100/100)</f>
        <v>0</v>
      </c>
      <c r="N100" s="877">
        <v>5.0000000000000002E-5</v>
      </c>
      <c r="O100" s="877">
        <f>ROUND(E100*N100,2)</f>
        <v>0</v>
      </c>
      <c r="P100" s="877">
        <v>0</v>
      </c>
      <c r="Q100" s="877">
        <f>ROUND(E100*P100,2)</f>
        <v>0</v>
      </c>
      <c r="R100" s="879" t="s">
        <v>1150</v>
      </c>
      <c r="S100" s="879" t="s">
        <v>384</v>
      </c>
      <c r="T100" s="880" t="s">
        <v>384</v>
      </c>
      <c r="U100" s="881">
        <v>0.13</v>
      </c>
      <c r="V100" s="881">
        <f>ROUND(E100*U100,2)</f>
        <v>1.63</v>
      </c>
      <c r="W100" s="881"/>
      <c r="X100" s="881" t="s">
        <v>294</v>
      </c>
      <c r="Y100" s="881" t="s">
        <v>310</v>
      </c>
      <c r="Z100" s="882"/>
      <c r="AA100" s="882"/>
      <c r="AB100" s="882"/>
      <c r="AC100" s="882"/>
      <c r="AD100" s="882"/>
      <c r="AE100" s="882"/>
      <c r="AF100" s="882"/>
      <c r="AG100" s="882" t="s">
        <v>296</v>
      </c>
      <c r="AH100" s="882"/>
      <c r="AI100" s="882"/>
      <c r="AJ100" s="882"/>
      <c r="AK100" s="882"/>
      <c r="AL100" s="882"/>
      <c r="AM100" s="882"/>
      <c r="AN100" s="882"/>
      <c r="AO100" s="882"/>
      <c r="AP100" s="882"/>
      <c r="AQ100" s="882"/>
      <c r="AR100" s="882"/>
      <c r="AS100" s="882"/>
      <c r="AT100" s="882"/>
      <c r="AU100" s="882"/>
      <c r="AV100" s="882"/>
      <c r="AW100" s="882"/>
      <c r="AX100" s="882"/>
      <c r="AY100" s="882"/>
      <c r="AZ100" s="882"/>
      <c r="BA100" s="882"/>
      <c r="BB100" s="882"/>
      <c r="BC100" s="882"/>
      <c r="BD100" s="882"/>
      <c r="BE100" s="882"/>
      <c r="BF100" s="882"/>
      <c r="BG100" s="882"/>
      <c r="BH100" s="882"/>
    </row>
    <row r="101" spans="1:60" outlineLevel="2">
      <c r="A101" s="883"/>
      <c r="B101" s="884"/>
      <c r="C101" s="1247" t="s">
        <v>958</v>
      </c>
      <c r="D101" s="1248"/>
      <c r="E101" s="1248"/>
      <c r="F101" s="1248"/>
      <c r="G101" s="1248"/>
      <c r="H101" s="881"/>
      <c r="I101" s="881"/>
      <c r="J101" s="881"/>
      <c r="K101" s="881"/>
      <c r="L101" s="881"/>
      <c r="M101" s="881"/>
      <c r="N101" s="885"/>
      <c r="O101" s="885"/>
      <c r="P101" s="885"/>
      <c r="Q101" s="885"/>
      <c r="R101" s="881"/>
      <c r="S101" s="881"/>
      <c r="T101" s="881"/>
      <c r="U101" s="881"/>
      <c r="V101" s="881"/>
      <c r="W101" s="881"/>
      <c r="X101" s="881"/>
      <c r="Y101" s="881"/>
      <c r="Z101" s="882"/>
      <c r="AA101" s="882"/>
      <c r="AB101" s="882"/>
      <c r="AC101" s="882"/>
      <c r="AD101" s="882"/>
      <c r="AE101" s="882"/>
      <c r="AF101" s="882"/>
      <c r="AG101" s="882" t="s">
        <v>914</v>
      </c>
      <c r="AH101" s="882"/>
      <c r="AI101" s="882"/>
      <c r="AJ101" s="882"/>
      <c r="AK101" s="882"/>
      <c r="AL101" s="882"/>
      <c r="AM101" s="882"/>
      <c r="AN101" s="882"/>
      <c r="AO101" s="882"/>
      <c r="AP101" s="882"/>
      <c r="AQ101" s="882"/>
      <c r="AR101" s="882"/>
      <c r="AS101" s="882"/>
      <c r="AT101" s="882"/>
      <c r="AU101" s="882"/>
      <c r="AV101" s="882"/>
      <c r="AW101" s="882"/>
      <c r="AX101" s="882"/>
      <c r="AY101" s="882"/>
      <c r="AZ101" s="882"/>
      <c r="BA101" s="882"/>
      <c r="BB101" s="882"/>
      <c r="BC101" s="882"/>
      <c r="BD101" s="882"/>
      <c r="BE101" s="882"/>
      <c r="BF101" s="882"/>
      <c r="BG101" s="882"/>
      <c r="BH101" s="882"/>
    </row>
    <row r="102" spans="1:60" ht="22.5" outlineLevel="1">
      <c r="A102" s="873">
        <v>27</v>
      </c>
      <c r="B102" s="874" t="s">
        <v>964</v>
      </c>
      <c r="C102" s="875" t="s">
        <v>1172</v>
      </c>
      <c r="D102" s="876" t="s">
        <v>16</v>
      </c>
      <c r="E102" s="877">
        <v>59.7</v>
      </c>
      <c r="F102" s="878"/>
      <c r="G102" s="879">
        <f>ROUND(E102*F102,2)</f>
        <v>0</v>
      </c>
      <c r="H102" s="878"/>
      <c r="I102" s="879">
        <f>ROUND(E102*H102,2)</f>
        <v>0</v>
      </c>
      <c r="J102" s="878"/>
      <c r="K102" s="879">
        <f>ROUND(E102*J102,2)</f>
        <v>0</v>
      </c>
      <c r="L102" s="879">
        <v>21</v>
      </c>
      <c r="M102" s="879">
        <f>G102*(1+L102/100)</f>
        <v>0</v>
      </c>
      <c r="N102" s="877">
        <v>6.0000000000000002E-5</v>
      </c>
      <c r="O102" s="877">
        <f>ROUND(E102*N102,2)</f>
        <v>0</v>
      </c>
      <c r="P102" s="877">
        <v>0</v>
      </c>
      <c r="Q102" s="877">
        <f>ROUND(E102*P102,2)</f>
        <v>0</v>
      </c>
      <c r="R102" s="879" t="s">
        <v>1150</v>
      </c>
      <c r="S102" s="879" t="s">
        <v>384</v>
      </c>
      <c r="T102" s="880" t="s">
        <v>384</v>
      </c>
      <c r="U102" s="881">
        <v>0.13</v>
      </c>
      <c r="V102" s="881">
        <f>ROUND(E102*U102,2)</f>
        <v>7.76</v>
      </c>
      <c r="W102" s="881"/>
      <c r="X102" s="881" t="s">
        <v>294</v>
      </c>
      <c r="Y102" s="881" t="s">
        <v>310</v>
      </c>
      <c r="Z102" s="882"/>
      <c r="AA102" s="882"/>
      <c r="AB102" s="882"/>
      <c r="AC102" s="882"/>
      <c r="AD102" s="882"/>
      <c r="AE102" s="882"/>
      <c r="AF102" s="882"/>
      <c r="AG102" s="882" t="s">
        <v>927</v>
      </c>
      <c r="AH102" s="882"/>
      <c r="AI102" s="882"/>
      <c r="AJ102" s="882"/>
      <c r="AK102" s="882"/>
      <c r="AL102" s="882"/>
      <c r="AM102" s="882"/>
      <c r="AN102" s="882"/>
      <c r="AO102" s="882"/>
      <c r="AP102" s="882"/>
      <c r="AQ102" s="882"/>
      <c r="AR102" s="882"/>
      <c r="AS102" s="882"/>
      <c r="AT102" s="882"/>
      <c r="AU102" s="882"/>
      <c r="AV102" s="882"/>
      <c r="AW102" s="882"/>
      <c r="AX102" s="882"/>
      <c r="AY102" s="882"/>
      <c r="AZ102" s="882"/>
      <c r="BA102" s="882"/>
      <c r="BB102" s="882"/>
      <c r="BC102" s="882"/>
      <c r="BD102" s="882"/>
      <c r="BE102" s="882"/>
      <c r="BF102" s="882"/>
      <c r="BG102" s="882"/>
      <c r="BH102" s="882"/>
    </row>
    <row r="103" spans="1:60" outlineLevel="2">
      <c r="A103" s="883"/>
      <c r="B103" s="884"/>
      <c r="C103" s="1247" t="s">
        <v>958</v>
      </c>
      <c r="D103" s="1248"/>
      <c r="E103" s="1248"/>
      <c r="F103" s="1248"/>
      <c r="G103" s="1248"/>
      <c r="H103" s="881"/>
      <c r="I103" s="881"/>
      <c r="J103" s="881"/>
      <c r="K103" s="881"/>
      <c r="L103" s="881"/>
      <c r="M103" s="881"/>
      <c r="N103" s="885"/>
      <c r="O103" s="885"/>
      <c r="P103" s="885"/>
      <c r="Q103" s="885"/>
      <c r="R103" s="881"/>
      <c r="S103" s="881"/>
      <c r="T103" s="881"/>
      <c r="U103" s="881"/>
      <c r="V103" s="881"/>
      <c r="W103" s="881"/>
      <c r="X103" s="881"/>
      <c r="Y103" s="881"/>
      <c r="Z103" s="882"/>
      <c r="AA103" s="882"/>
      <c r="AB103" s="882"/>
      <c r="AC103" s="882"/>
      <c r="AD103" s="882"/>
      <c r="AE103" s="882"/>
      <c r="AF103" s="882"/>
      <c r="AG103" s="882" t="s">
        <v>914</v>
      </c>
      <c r="AH103" s="882"/>
      <c r="AI103" s="882"/>
      <c r="AJ103" s="882"/>
      <c r="AK103" s="882"/>
      <c r="AL103" s="882"/>
      <c r="AM103" s="882"/>
      <c r="AN103" s="882"/>
      <c r="AO103" s="882"/>
      <c r="AP103" s="882"/>
      <c r="AQ103" s="882"/>
      <c r="AR103" s="882"/>
      <c r="AS103" s="882"/>
      <c r="AT103" s="882"/>
      <c r="AU103" s="882"/>
      <c r="AV103" s="882"/>
      <c r="AW103" s="882"/>
      <c r="AX103" s="882"/>
      <c r="AY103" s="882"/>
      <c r="AZ103" s="882"/>
      <c r="BA103" s="882"/>
      <c r="BB103" s="882"/>
      <c r="BC103" s="882"/>
      <c r="BD103" s="882"/>
      <c r="BE103" s="882"/>
      <c r="BF103" s="882"/>
      <c r="BG103" s="882"/>
      <c r="BH103" s="882"/>
    </row>
    <row r="104" spans="1:60" outlineLevel="2">
      <c r="A104" s="883"/>
      <c r="B104" s="884"/>
      <c r="C104" s="886" t="s">
        <v>965</v>
      </c>
      <c r="D104" s="887"/>
      <c r="E104" s="888">
        <v>59.7</v>
      </c>
      <c r="F104" s="881"/>
      <c r="G104" s="881"/>
      <c r="H104" s="881"/>
      <c r="I104" s="881"/>
      <c r="J104" s="881"/>
      <c r="K104" s="881"/>
      <c r="L104" s="881"/>
      <c r="M104" s="881"/>
      <c r="N104" s="885"/>
      <c r="O104" s="885"/>
      <c r="P104" s="885"/>
      <c r="Q104" s="885"/>
      <c r="R104" s="881"/>
      <c r="S104" s="881"/>
      <c r="T104" s="881"/>
      <c r="U104" s="881"/>
      <c r="V104" s="881"/>
      <c r="W104" s="881"/>
      <c r="X104" s="881"/>
      <c r="Y104" s="881"/>
      <c r="Z104" s="882"/>
      <c r="AA104" s="882"/>
      <c r="AB104" s="882"/>
      <c r="AC104" s="882"/>
      <c r="AD104" s="882"/>
      <c r="AE104" s="882"/>
      <c r="AF104" s="882"/>
      <c r="AG104" s="882" t="s">
        <v>298</v>
      </c>
      <c r="AH104" s="882">
        <v>0</v>
      </c>
      <c r="AI104" s="882"/>
      <c r="AJ104" s="882"/>
      <c r="AK104" s="882"/>
      <c r="AL104" s="882"/>
      <c r="AM104" s="882"/>
      <c r="AN104" s="882"/>
      <c r="AO104" s="882"/>
      <c r="AP104" s="882"/>
      <c r="AQ104" s="882"/>
      <c r="AR104" s="882"/>
      <c r="AS104" s="882"/>
      <c r="AT104" s="882"/>
      <c r="AU104" s="882"/>
      <c r="AV104" s="882"/>
      <c r="AW104" s="882"/>
      <c r="AX104" s="882"/>
      <c r="AY104" s="882"/>
      <c r="AZ104" s="882"/>
      <c r="BA104" s="882"/>
      <c r="BB104" s="882"/>
      <c r="BC104" s="882"/>
      <c r="BD104" s="882"/>
      <c r="BE104" s="882"/>
      <c r="BF104" s="882"/>
      <c r="BG104" s="882"/>
      <c r="BH104" s="882"/>
    </row>
    <row r="105" spans="1:60" ht="22.5" outlineLevel="1">
      <c r="A105" s="873">
        <v>28</v>
      </c>
      <c r="B105" s="874" t="s">
        <v>966</v>
      </c>
      <c r="C105" s="875" t="s">
        <v>1173</v>
      </c>
      <c r="D105" s="876" t="s">
        <v>16</v>
      </c>
      <c r="E105" s="877">
        <v>11.3</v>
      </c>
      <c r="F105" s="878"/>
      <c r="G105" s="879">
        <f>ROUND(E105*F105,2)</f>
        <v>0</v>
      </c>
      <c r="H105" s="878"/>
      <c r="I105" s="879">
        <f>ROUND(E105*H105,2)</f>
        <v>0</v>
      </c>
      <c r="J105" s="878"/>
      <c r="K105" s="879">
        <f>ROUND(E105*J105,2)</f>
        <v>0</v>
      </c>
      <c r="L105" s="879">
        <v>21</v>
      </c>
      <c r="M105" s="879">
        <f>G105*(1+L105/100)</f>
        <v>0</v>
      </c>
      <c r="N105" s="877">
        <v>8.0000000000000007E-5</v>
      </c>
      <c r="O105" s="877">
        <f>ROUND(E105*N105,2)</f>
        <v>0</v>
      </c>
      <c r="P105" s="877">
        <v>0</v>
      </c>
      <c r="Q105" s="877">
        <f>ROUND(E105*P105,2)</f>
        <v>0</v>
      </c>
      <c r="R105" s="879" t="s">
        <v>1150</v>
      </c>
      <c r="S105" s="879" t="s">
        <v>384</v>
      </c>
      <c r="T105" s="880" t="s">
        <v>384</v>
      </c>
      <c r="U105" s="881">
        <v>0.13</v>
      </c>
      <c r="V105" s="881">
        <f>ROUND(E105*U105,2)</f>
        <v>1.47</v>
      </c>
      <c r="W105" s="881"/>
      <c r="X105" s="881" t="s">
        <v>294</v>
      </c>
      <c r="Y105" s="881" t="s">
        <v>310</v>
      </c>
      <c r="Z105" s="882"/>
      <c r="AA105" s="882"/>
      <c r="AB105" s="882"/>
      <c r="AC105" s="882"/>
      <c r="AD105" s="882"/>
      <c r="AE105" s="882"/>
      <c r="AF105" s="882"/>
      <c r="AG105" s="882" t="s">
        <v>927</v>
      </c>
      <c r="AH105" s="882"/>
      <c r="AI105" s="882"/>
      <c r="AJ105" s="882"/>
      <c r="AK105" s="882"/>
      <c r="AL105" s="882"/>
      <c r="AM105" s="882"/>
      <c r="AN105" s="882"/>
      <c r="AO105" s="882"/>
      <c r="AP105" s="882"/>
      <c r="AQ105" s="882"/>
      <c r="AR105" s="882"/>
      <c r="AS105" s="882"/>
      <c r="AT105" s="882"/>
      <c r="AU105" s="882"/>
      <c r="AV105" s="882"/>
      <c r="AW105" s="882"/>
      <c r="AX105" s="882"/>
      <c r="AY105" s="882"/>
      <c r="AZ105" s="882"/>
      <c r="BA105" s="882"/>
      <c r="BB105" s="882"/>
      <c r="BC105" s="882"/>
      <c r="BD105" s="882"/>
      <c r="BE105" s="882"/>
      <c r="BF105" s="882"/>
      <c r="BG105" s="882"/>
      <c r="BH105" s="882"/>
    </row>
    <row r="106" spans="1:60" outlineLevel="2">
      <c r="A106" s="883"/>
      <c r="B106" s="884"/>
      <c r="C106" s="1247" t="s">
        <v>958</v>
      </c>
      <c r="D106" s="1248"/>
      <c r="E106" s="1248"/>
      <c r="F106" s="1248"/>
      <c r="G106" s="1248"/>
      <c r="H106" s="881"/>
      <c r="I106" s="881"/>
      <c r="J106" s="881"/>
      <c r="K106" s="881"/>
      <c r="L106" s="881"/>
      <c r="M106" s="881"/>
      <c r="N106" s="885"/>
      <c r="O106" s="885"/>
      <c r="P106" s="885"/>
      <c r="Q106" s="885"/>
      <c r="R106" s="881"/>
      <c r="S106" s="881"/>
      <c r="T106" s="881"/>
      <c r="U106" s="881"/>
      <c r="V106" s="881"/>
      <c r="W106" s="881"/>
      <c r="X106" s="881"/>
      <c r="Y106" s="881"/>
      <c r="Z106" s="882"/>
      <c r="AA106" s="882"/>
      <c r="AB106" s="882"/>
      <c r="AC106" s="882"/>
      <c r="AD106" s="882"/>
      <c r="AE106" s="882"/>
      <c r="AF106" s="882"/>
      <c r="AG106" s="882" t="s">
        <v>914</v>
      </c>
      <c r="AH106" s="882"/>
      <c r="AI106" s="882"/>
      <c r="AJ106" s="882"/>
      <c r="AK106" s="882"/>
      <c r="AL106" s="882"/>
      <c r="AM106" s="882"/>
      <c r="AN106" s="882"/>
      <c r="AO106" s="882"/>
      <c r="AP106" s="882"/>
      <c r="AQ106" s="882"/>
      <c r="AR106" s="882"/>
      <c r="AS106" s="882"/>
      <c r="AT106" s="882"/>
      <c r="AU106" s="882"/>
      <c r="AV106" s="882"/>
      <c r="AW106" s="882"/>
      <c r="AX106" s="882"/>
      <c r="AY106" s="882"/>
      <c r="AZ106" s="882"/>
      <c r="BA106" s="882"/>
      <c r="BB106" s="882"/>
      <c r="BC106" s="882"/>
      <c r="BD106" s="882"/>
      <c r="BE106" s="882"/>
      <c r="BF106" s="882"/>
      <c r="BG106" s="882"/>
      <c r="BH106" s="882"/>
    </row>
    <row r="107" spans="1:60" outlineLevel="2">
      <c r="A107" s="883"/>
      <c r="B107" s="884"/>
      <c r="C107" s="886" t="s">
        <v>967</v>
      </c>
      <c r="D107" s="887"/>
      <c r="E107" s="888">
        <v>11.3</v>
      </c>
      <c r="F107" s="881"/>
      <c r="G107" s="881"/>
      <c r="H107" s="881"/>
      <c r="I107" s="881"/>
      <c r="J107" s="881"/>
      <c r="K107" s="881"/>
      <c r="L107" s="881"/>
      <c r="M107" s="881"/>
      <c r="N107" s="885"/>
      <c r="O107" s="885"/>
      <c r="P107" s="885"/>
      <c r="Q107" s="885"/>
      <c r="R107" s="881"/>
      <c r="S107" s="881"/>
      <c r="T107" s="881"/>
      <c r="U107" s="881"/>
      <c r="V107" s="881"/>
      <c r="W107" s="881"/>
      <c r="X107" s="881"/>
      <c r="Y107" s="881"/>
      <c r="Z107" s="882"/>
      <c r="AA107" s="882"/>
      <c r="AB107" s="882"/>
      <c r="AC107" s="882"/>
      <c r="AD107" s="882"/>
      <c r="AE107" s="882"/>
      <c r="AF107" s="882"/>
      <c r="AG107" s="882" t="s">
        <v>298</v>
      </c>
      <c r="AH107" s="882">
        <v>0</v>
      </c>
      <c r="AI107" s="882"/>
      <c r="AJ107" s="882"/>
      <c r="AK107" s="882"/>
      <c r="AL107" s="882"/>
      <c r="AM107" s="882"/>
      <c r="AN107" s="882"/>
      <c r="AO107" s="882"/>
      <c r="AP107" s="882"/>
      <c r="AQ107" s="882"/>
      <c r="AR107" s="882"/>
      <c r="AS107" s="882"/>
      <c r="AT107" s="882"/>
      <c r="AU107" s="882"/>
      <c r="AV107" s="882"/>
      <c r="AW107" s="882"/>
      <c r="AX107" s="882"/>
      <c r="AY107" s="882"/>
      <c r="AZ107" s="882"/>
      <c r="BA107" s="882"/>
      <c r="BB107" s="882"/>
      <c r="BC107" s="882"/>
      <c r="BD107" s="882"/>
      <c r="BE107" s="882"/>
      <c r="BF107" s="882"/>
      <c r="BG107" s="882"/>
      <c r="BH107" s="882"/>
    </row>
    <row r="108" spans="1:60" ht="22.5" outlineLevel="1">
      <c r="A108" s="873">
        <v>29</v>
      </c>
      <c r="B108" s="874" t="s">
        <v>968</v>
      </c>
      <c r="C108" s="875" t="s">
        <v>1174</v>
      </c>
      <c r="D108" s="876" t="s">
        <v>16</v>
      </c>
      <c r="E108" s="877">
        <v>13.7</v>
      </c>
      <c r="F108" s="878"/>
      <c r="G108" s="879">
        <f>ROUND(E108*F108,2)</f>
        <v>0</v>
      </c>
      <c r="H108" s="878"/>
      <c r="I108" s="879">
        <f>ROUND(E108*H108,2)</f>
        <v>0</v>
      </c>
      <c r="J108" s="878"/>
      <c r="K108" s="879">
        <f>ROUND(E108*J108,2)</f>
        <v>0</v>
      </c>
      <c r="L108" s="879">
        <v>21</v>
      </c>
      <c r="M108" s="879">
        <f>G108*(1+L108/100)</f>
        <v>0</v>
      </c>
      <c r="N108" s="877">
        <v>8.0000000000000007E-5</v>
      </c>
      <c r="O108" s="877">
        <f>ROUND(E108*N108,2)</f>
        <v>0</v>
      </c>
      <c r="P108" s="877">
        <v>0</v>
      </c>
      <c r="Q108" s="877">
        <f>ROUND(E108*P108,2)</f>
        <v>0</v>
      </c>
      <c r="R108" s="879" t="s">
        <v>1150</v>
      </c>
      <c r="S108" s="879" t="s">
        <v>384</v>
      </c>
      <c r="T108" s="880" t="s">
        <v>384</v>
      </c>
      <c r="U108" s="881">
        <v>0.14000000000000001</v>
      </c>
      <c r="V108" s="881">
        <f>ROUND(E108*U108,2)</f>
        <v>1.92</v>
      </c>
      <c r="W108" s="881"/>
      <c r="X108" s="881" t="s">
        <v>294</v>
      </c>
      <c r="Y108" s="881" t="s">
        <v>310</v>
      </c>
      <c r="Z108" s="882"/>
      <c r="AA108" s="882"/>
      <c r="AB108" s="882"/>
      <c r="AC108" s="882"/>
      <c r="AD108" s="882"/>
      <c r="AE108" s="882"/>
      <c r="AF108" s="882"/>
      <c r="AG108" s="882" t="s">
        <v>927</v>
      </c>
      <c r="AH108" s="882"/>
      <c r="AI108" s="882"/>
      <c r="AJ108" s="882"/>
      <c r="AK108" s="882"/>
      <c r="AL108" s="882"/>
      <c r="AM108" s="882"/>
      <c r="AN108" s="882"/>
      <c r="AO108" s="882"/>
      <c r="AP108" s="882"/>
      <c r="AQ108" s="882"/>
      <c r="AR108" s="882"/>
      <c r="AS108" s="882"/>
      <c r="AT108" s="882"/>
      <c r="AU108" s="882"/>
      <c r="AV108" s="882"/>
      <c r="AW108" s="882"/>
      <c r="AX108" s="882"/>
      <c r="AY108" s="882"/>
      <c r="AZ108" s="882"/>
      <c r="BA108" s="882"/>
      <c r="BB108" s="882"/>
      <c r="BC108" s="882"/>
      <c r="BD108" s="882"/>
      <c r="BE108" s="882"/>
      <c r="BF108" s="882"/>
      <c r="BG108" s="882"/>
      <c r="BH108" s="882"/>
    </row>
    <row r="109" spans="1:60" outlineLevel="2">
      <c r="A109" s="883"/>
      <c r="B109" s="884"/>
      <c r="C109" s="1247" t="s">
        <v>958</v>
      </c>
      <c r="D109" s="1248"/>
      <c r="E109" s="1248"/>
      <c r="F109" s="1248"/>
      <c r="G109" s="1248"/>
      <c r="H109" s="881"/>
      <c r="I109" s="881"/>
      <c r="J109" s="881"/>
      <c r="K109" s="881"/>
      <c r="L109" s="881"/>
      <c r="M109" s="881"/>
      <c r="N109" s="885"/>
      <c r="O109" s="885"/>
      <c r="P109" s="885"/>
      <c r="Q109" s="885"/>
      <c r="R109" s="881"/>
      <c r="S109" s="881"/>
      <c r="T109" s="881"/>
      <c r="U109" s="881"/>
      <c r="V109" s="881"/>
      <c r="W109" s="881"/>
      <c r="X109" s="881"/>
      <c r="Y109" s="881"/>
      <c r="Z109" s="882"/>
      <c r="AA109" s="882"/>
      <c r="AB109" s="882"/>
      <c r="AC109" s="882"/>
      <c r="AD109" s="882"/>
      <c r="AE109" s="882"/>
      <c r="AF109" s="882"/>
      <c r="AG109" s="882" t="s">
        <v>914</v>
      </c>
      <c r="AH109" s="882"/>
      <c r="AI109" s="882"/>
      <c r="AJ109" s="882"/>
      <c r="AK109" s="882"/>
      <c r="AL109" s="882"/>
      <c r="AM109" s="882"/>
      <c r="AN109" s="882"/>
      <c r="AO109" s="882"/>
      <c r="AP109" s="882"/>
      <c r="AQ109" s="882"/>
      <c r="AR109" s="882"/>
      <c r="AS109" s="882"/>
      <c r="AT109" s="882"/>
      <c r="AU109" s="882"/>
      <c r="AV109" s="882"/>
      <c r="AW109" s="882"/>
      <c r="AX109" s="882"/>
      <c r="AY109" s="882"/>
      <c r="AZ109" s="882"/>
      <c r="BA109" s="882"/>
      <c r="BB109" s="882"/>
      <c r="BC109" s="882"/>
      <c r="BD109" s="882"/>
      <c r="BE109" s="882"/>
      <c r="BF109" s="882"/>
      <c r="BG109" s="882"/>
      <c r="BH109" s="882"/>
    </row>
    <row r="110" spans="1:60" outlineLevel="2">
      <c r="A110" s="883"/>
      <c r="B110" s="884"/>
      <c r="C110" s="886" t="s">
        <v>969</v>
      </c>
      <c r="D110" s="887"/>
      <c r="E110" s="888">
        <v>13.7</v>
      </c>
      <c r="F110" s="881"/>
      <c r="G110" s="881"/>
      <c r="H110" s="881"/>
      <c r="I110" s="881"/>
      <c r="J110" s="881"/>
      <c r="K110" s="881"/>
      <c r="L110" s="881"/>
      <c r="M110" s="881"/>
      <c r="N110" s="885"/>
      <c r="O110" s="885"/>
      <c r="P110" s="885"/>
      <c r="Q110" s="885"/>
      <c r="R110" s="881"/>
      <c r="S110" s="881"/>
      <c r="T110" s="881"/>
      <c r="U110" s="881"/>
      <c r="V110" s="881"/>
      <c r="W110" s="881"/>
      <c r="X110" s="881"/>
      <c r="Y110" s="881"/>
      <c r="Z110" s="882"/>
      <c r="AA110" s="882"/>
      <c r="AB110" s="882"/>
      <c r="AC110" s="882"/>
      <c r="AD110" s="882"/>
      <c r="AE110" s="882"/>
      <c r="AF110" s="882"/>
      <c r="AG110" s="882" t="s">
        <v>298</v>
      </c>
      <c r="AH110" s="882">
        <v>0</v>
      </c>
      <c r="AI110" s="882"/>
      <c r="AJ110" s="882"/>
      <c r="AK110" s="882"/>
      <c r="AL110" s="882"/>
      <c r="AM110" s="882"/>
      <c r="AN110" s="882"/>
      <c r="AO110" s="882"/>
      <c r="AP110" s="882"/>
      <c r="AQ110" s="882"/>
      <c r="AR110" s="882"/>
      <c r="AS110" s="882"/>
      <c r="AT110" s="882"/>
      <c r="AU110" s="882"/>
      <c r="AV110" s="882"/>
      <c r="AW110" s="882"/>
      <c r="AX110" s="882"/>
      <c r="AY110" s="882"/>
      <c r="AZ110" s="882"/>
      <c r="BA110" s="882"/>
      <c r="BB110" s="882"/>
      <c r="BC110" s="882"/>
      <c r="BD110" s="882"/>
      <c r="BE110" s="882"/>
      <c r="BF110" s="882"/>
      <c r="BG110" s="882"/>
      <c r="BH110" s="882"/>
    </row>
    <row r="111" spans="1:60" ht="22.5" outlineLevel="1">
      <c r="A111" s="873">
        <v>30</v>
      </c>
      <c r="B111" s="874" t="s">
        <v>970</v>
      </c>
      <c r="C111" s="875" t="s">
        <v>1175</v>
      </c>
      <c r="D111" s="876" t="s">
        <v>16</v>
      </c>
      <c r="E111" s="877">
        <v>6</v>
      </c>
      <c r="F111" s="878"/>
      <c r="G111" s="879">
        <f>ROUND(E111*F111,2)</f>
        <v>0</v>
      </c>
      <c r="H111" s="878"/>
      <c r="I111" s="879">
        <f>ROUND(E111*H111,2)</f>
        <v>0</v>
      </c>
      <c r="J111" s="878"/>
      <c r="K111" s="879">
        <f>ROUND(E111*J111,2)</f>
        <v>0</v>
      </c>
      <c r="L111" s="879">
        <v>21</v>
      </c>
      <c r="M111" s="879">
        <f>G111*(1+L111/100)</f>
        <v>0</v>
      </c>
      <c r="N111" s="877">
        <v>1.8000000000000001E-4</v>
      </c>
      <c r="O111" s="877">
        <f>ROUND(E111*N111,2)</f>
        <v>0</v>
      </c>
      <c r="P111" s="877">
        <v>0</v>
      </c>
      <c r="Q111" s="877">
        <f>ROUND(E111*P111,2)</f>
        <v>0</v>
      </c>
      <c r="R111" s="879" t="s">
        <v>1150</v>
      </c>
      <c r="S111" s="879" t="s">
        <v>384</v>
      </c>
      <c r="T111" s="880" t="s">
        <v>384</v>
      </c>
      <c r="U111" s="881">
        <v>0.17</v>
      </c>
      <c r="V111" s="881">
        <f>ROUND(E111*U111,2)</f>
        <v>1.02</v>
      </c>
      <c r="W111" s="881"/>
      <c r="X111" s="881" t="s">
        <v>294</v>
      </c>
      <c r="Y111" s="881" t="s">
        <v>310</v>
      </c>
      <c r="Z111" s="882"/>
      <c r="AA111" s="882"/>
      <c r="AB111" s="882"/>
      <c r="AC111" s="882"/>
      <c r="AD111" s="882"/>
      <c r="AE111" s="882"/>
      <c r="AF111" s="882"/>
      <c r="AG111" s="882" t="s">
        <v>296</v>
      </c>
      <c r="AH111" s="882"/>
      <c r="AI111" s="882"/>
      <c r="AJ111" s="882"/>
      <c r="AK111" s="882"/>
      <c r="AL111" s="882"/>
      <c r="AM111" s="882"/>
      <c r="AN111" s="882"/>
      <c r="AO111" s="882"/>
      <c r="AP111" s="882"/>
      <c r="AQ111" s="882"/>
      <c r="AR111" s="882"/>
      <c r="AS111" s="882"/>
      <c r="AT111" s="882"/>
      <c r="AU111" s="882"/>
      <c r="AV111" s="882"/>
      <c r="AW111" s="882"/>
      <c r="AX111" s="882"/>
      <c r="AY111" s="882"/>
      <c r="AZ111" s="882"/>
      <c r="BA111" s="882"/>
      <c r="BB111" s="882"/>
      <c r="BC111" s="882"/>
      <c r="BD111" s="882"/>
      <c r="BE111" s="882"/>
      <c r="BF111" s="882"/>
      <c r="BG111" s="882"/>
      <c r="BH111" s="882"/>
    </row>
    <row r="112" spans="1:60" outlineLevel="2">
      <c r="A112" s="883"/>
      <c r="B112" s="884"/>
      <c r="C112" s="1247" t="s">
        <v>958</v>
      </c>
      <c r="D112" s="1248"/>
      <c r="E112" s="1248"/>
      <c r="F112" s="1248"/>
      <c r="G112" s="1248"/>
      <c r="H112" s="881"/>
      <c r="I112" s="881"/>
      <c r="J112" s="881"/>
      <c r="K112" s="881"/>
      <c r="L112" s="881"/>
      <c r="M112" s="881"/>
      <c r="N112" s="885"/>
      <c r="O112" s="885"/>
      <c r="P112" s="885"/>
      <c r="Q112" s="885"/>
      <c r="R112" s="881"/>
      <c r="S112" s="881"/>
      <c r="T112" s="881"/>
      <c r="U112" s="881"/>
      <c r="V112" s="881"/>
      <c r="W112" s="881"/>
      <c r="X112" s="881"/>
      <c r="Y112" s="881"/>
      <c r="Z112" s="882"/>
      <c r="AA112" s="882"/>
      <c r="AB112" s="882"/>
      <c r="AC112" s="882"/>
      <c r="AD112" s="882"/>
      <c r="AE112" s="882"/>
      <c r="AF112" s="882"/>
      <c r="AG112" s="882" t="s">
        <v>914</v>
      </c>
      <c r="AH112" s="882"/>
      <c r="AI112" s="882"/>
      <c r="AJ112" s="882"/>
      <c r="AK112" s="882"/>
      <c r="AL112" s="882"/>
      <c r="AM112" s="882"/>
      <c r="AN112" s="882"/>
      <c r="AO112" s="882"/>
      <c r="AP112" s="882"/>
      <c r="AQ112" s="882"/>
      <c r="AR112" s="882"/>
      <c r="AS112" s="882"/>
      <c r="AT112" s="882"/>
      <c r="AU112" s="882"/>
      <c r="AV112" s="882"/>
      <c r="AW112" s="882"/>
      <c r="AX112" s="882"/>
      <c r="AY112" s="882"/>
      <c r="AZ112" s="882"/>
      <c r="BA112" s="882"/>
      <c r="BB112" s="882"/>
      <c r="BC112" s="882"/>
      <c r="BD112" s="882"/>
      <c r="BE112" s="882"/>
      <c r="BF112" s="882"/>
      <c r="BG112" s="882"/>
      <c r="BH112" s="882"/>
    </row>
    <row r="113" spans="1:60" outlineLevel="2">
      <c r="A113" s="883"/>
      <c r="B113" s="884"/>
      <c r="C113" s="886" t="s">
        <v>971</v>
      </c>
      <c r="D113" s="887"/>
      <c r="E113" s="888">
        <v>6</v>
      </c>
      <c r="F113" s="881"/>
      <c r="G113" s="881"/>
      <c r="H113" s="881"/>
      <c r="I113" s="881"/>
      <c r="J113" s="881"/>
      <c r="K113" s="881"/>
      <c r="L113" s="881"/>
      <c r="M113" s="881"/>
      <c r="N113" s="885"/>
      <c r="O113" s="885"/>
      <c r="P113" s="885"/>
      <c r="Q113" s="885"/>
      <c r="R113" s="881"/>
      <c r="S113" s="881"/>
      <c r="T113" s="881"/>
      <c r="U113" s="881"/>
      <c r="V113" s="881"/>
      <c r="W113" s="881"/>
      <c r="X113" s="881"/>
      <c r="Y113" s="881"/>
      <c r="Z113" s="882"/>
      <c r="AA113" s="882"/>
      <c r="AB113" s="882"/>
      <c r="AC113" s="882"/>
      <c r="AD113" s="882"/>
      <c r="AE113" s="882"/>
      <c r="AF113" s="882"/>
      <c r="AG113" s="882" t="s">
        <v>298</v>
      </c>
      <c r="AH113" s="882">
        <v>0</v>
      </c>
      <c r="AI113" s="882"/>
      <c r="AJ113" s="882"/>
      <c r="AK113" s="882"/>
      <c r="AL113" s="882"/>
      <c r="AM113" s="882"/>
      <c r="AN113" s="882"/>
      <c r="AO113" s="882"/>
      <c r="AP113" s="882"/>
      <c r="AQ113" s="882"/>
      <c r="AR113" s="882"/>
      <c r="AS113" s="882"/>
      <c r="AT113" s="882"/>
      <c r="AU113" s="882"/>
      <c r="AV113" s="882"/>
      <c r="AW113" s="882"/>
      <c r="AX113" s="882"/>
      <c r="AY113" s="882"/>
      <c r="AZ113" s="882"/>
      <c r="BA113" s="882"/>
      <c r="BB113" s="882"/>
      <c r="BC113" s="882"/>
      <c r="BD113" s="882"/>
      <c r="BE113" s="882"/>
      <c r="BF113" s="882"/>
      <c r="BG113" s="882"/>
      <c r="BH113" s="882"/>
    </row>
    <row r="114" spans="1:60" ht="22.5" outlineLevel="1">
      <c r="A114" s="873">
        <v>31</v>
      </c>
      <c r="B114" s="874" t="s">
        <v>972</v>
      </c>
      <c r="C114" s="875" t="s">
        <v>1176</v>
      </c>
      <c r="D114" s="876" t="s">
        <v>292</v>
      </c>
      <c r="E114" s="877">
        <v>12</v>
      </c>
      <c r="F114" s="878"/>
      <c r="G114" s="879">
        <f>ROUND(E114*F114,2)</f>
        <v>0</v>
      </c>
      <c r="H114" s="878"/>
      <c r="I114" s="879">
        <f>ROUND(E114*H114,2)</f>
        <v>0</v>
      </c>
      <c r="J114" s="878"/>
      <c r="K114" s="879">
        <f>ROUND(E114*J114,2)</f>
        <v>0</v>
      </c>
      <c r="L114" s="879">
        <v>21</v>
      </c>
      <c r="M114" s="879">
        <f>G114*(1+L114/100)</f>
        <v>0</v>
      </c>
      <c r="N114" s="877">
        <v>6.9999999999999999E-4</v>
      </c>
      <c r="O114" s="877">
        <f>ROUND(E114*N114,2)</f>
        <v>0.01</v>
      </c>
      <c r="P114" s="877">
        <v>0</v>
      </c>
      <c r="Q114" s="877">
        <f>ROUND(E114*P114,2)</f>
        <v>0</v>
      </c>
      <c r="R114" s="879" t="s">
        <v>1150</v>
      </c>
      <c r="S114" s="879" t="s">
        <v>384</v>
      </c>
      <c r="T114" s="880" t="s">
        <v>384</v>
      </c>
      <c r="U114" s="881">
        <v>0.30199999999999999</v>
      </c>
      <c r="V114" s="881">
        <f>ROUND(E114*U114,2)</f>
        <v>3.62</v>
      </c>
      <c r="W114" s="881"/>
      <c r="X114" s="881" t="s">
        <v>294</v>
      </c>
      <c r="Y114" s="881" t="s">
        <v>310</v>
      </c>
      <c r="Z114" s="882"/>
      <c r="AA114" s="882"/>
      <c r="AB114" s="882"/>
      <c r="AC114" s="882"/>
      <c r="AD114" s="882"/>
      <c r="AE114" s="882"/>
      <c r="AF114" s="882"/>
      <c r="AG114" s="882" t="s">
        <v>927</v>
      </c>
      <c r="AH114" s="882"/>
      <c r="AI114" s="882"/>
      <c r="AJ114" s="882"/>
      <c r="AK114" s="882"/>
      <c r="AL114" s="882"/>
      <c r="AM114" s="882"/>
      <c r="AN114" s="882"/>
      <c r="AO114" s="882"/>
      <c r="AP114" s="882"/>
      <c r="AQ114" s="882"/>
      <c r="AR114" s="882"/>
      <c r="AS114" s="882"/>
      <c r="AT114" s="882"/>
      <c r="AU114" s="882"/>
      <c r="AV114" s="882"/>
      <c r="AW114" s="882"/>
      <c r="AX114" s="882"/>
      <c r="AY114" s="882"/>
      <c r="AZ114" s="882"/>
      <c r="BA114" s="882"/>
      <c r="BB114" s="882"/>
      <c r="BC114" s="882"/>
      <c r="BD114" s="882"/>
      <c r="BE114" s="882"/>
      <c r="BF114" s="882"/>
      <c r="BG114" s="882"/>
      <c r="BH114" s="882"/>
    </row>
    <row r="115" spans="1:60" outlineLevel="2">
      <c r="A115" s="883"/>
      <c r="B115" s="884"/>
      <c r="C115" s="1247" t="s">
        <v>973</v>
      </c>
      <c r="D115" s="1248"/>
      <c r="E115" s="1248"/>
      <c r="F115" s="1248"/>
      <c r="G115" s="1248"/>
      <c r="H115" s="881"/>
      <c r="I115" s="881"/>
      <c r="J115" s="881"/>
      <c r="K115" s="881"/>
      <c r="L115" s="881"/>
      <c r="M115" s="881"/>
      <c r="N115" s="885"/>
      <c r="O115" s="885"/>
      <c r="P115" s="885"/>
      <c r="Q115" s="885"/>
      <c r="R115" s="881"/>
      <c r="S115" s="881"/>
      <c r="T115" s="881"/>
      <c r="U115" s="881"/>
      <c r="V115" s="881"/>
      <c r="W115" s="881"/>
      <c r="X115" s="881"/>
      <c r="Y115" s="881"/>
      <c r="Z115" s="882"/>
      <c r="AA115" s="882"/>
      <c r="AB115" s="882"/>
      <c r="AC115" s="882"/>
      <c r="AD115" s="882"/>
      <c r="AE115" s="882"/>
      <c r="AF115" s="882"/>
      <c r="AG115" s="882" t="s">
        <v>914</v>
      </c>
      <c r="AH115" s="882"/>
      <c r="AI115" s="882"/>
      <c r="AJ115" s="882"/>
      <c r="AK115" s="882"/>
      <c r="AL115" s="882"/>
      <c r="AM115" s="882"/>
      <c r="AN115" s="882"/>
      <c r="AO115" s="882"/>
      <c r="AP115" s="882"/>
      <c r="AQ115" s="882"/>
      <c r="AR115" s="882"/>
      <c r="AS115" s="882"/>
      <c r="AT115" s="882"/>
      <c r="AU115" s="882"/>
      <c r="AV115" s="882"/>
      <c r="AW115" s="882"/>
      <c r="AX115" s="882"/>
      <c r="AY115" s="882"/>
      <c r="AZ115" s="882"/>
      <c r="BA115" s="882"/>
      <c r="BB115" s="882"/>
      <c r="BC115" s="882"/>
      <c r="BD115" s="882"/>
      <c r="BE115" s="882"/>
      <c r="BF115" s="882"/>
      <c r="BG115" s="882"/>
      <c r="BH115" s="882"/>
    </row>
    <row r="116" spans="1:60" ht="22.5" outlineLevel="1">
      <c r="A116" s="873">
        <v>32</v>
      </c>
      <c r="B116" s="874" t="s">
        <v>974</v>
      </c>
      <c r="C116" s="875" t="s">
        <v>1177</v>
      </c>
      <c r="D116" s="876" t="s">
        <v>975</v>
      </c>
      <c r="E116" s="877">
        <v>9</v>
      </c>
      <c r="F116" s="878"/>
      <c r="G116" s="879">
        <f>ROUND(E116*F116,2)</f>
        <v>0</v>
      </c>
      <c r="H116" s="878"/>
      <c r="I116" s="879">
        <f>ROUND(E116*H116,2)</f>
        <v>0</v>
      </c>
      <c r="J116" s="878"/>
      <c r="K116" s="879">
        <f>ROUND(E116*J116,2)</f>
        <v>0</v>
      </c>
      <c r="L116" s="879">
        <v>21</v>
      </c>
      <c r="M116" s="879">
        <f>G116*(1+L116/100)</f>
        <v>0</v>
      </c>
      <c r="N116" s="877">
        <v>1.48E-3</v>
      </c>
      <c r="O116" s="877">
        <f>ROUND(E116*N116,2)</f>
        <v>0.01</v>
      </c>
      <c r="P116" s="877">
        <v>0</v>
      </c>
      <c r="Q116" s="877">
        <f>ROUND(E116*P116,2)</f>
        <v>0</v>
      </c>
      <c r="R116" s="879" t="s">
        <v>1150</v>
      </c>
      <c r="S116" s="879" t="s">
        <v>384</v>
      </c>
      <c r="T116" s="880" t="s">
        <v>384</v>
      </c>
      <c r="U116" s="881">
        <v>0.54</v>
      </c>
      <c r="V116" s="881">
        <f>ROUND(E116*U116,2)</f>
        <v>4.8600000000000003</v>
      </c>
      <c r="W116" s="881"/>
      <c r="X116" s="881" t="s">
        <v>294</v>
      </c>
      <c r="Y116" s="881" t="s">
        <v>310</v>
      </c>
      <c r="Z116" s="882"/>
      <c r="AA116" s="882"/>
      <c r="AB116" s="882"/>
      <c r="AC116" s="882"/>
      <c r="AD116" s="882"/>
      <c r="AE116" s="882"/>
      <c r="AF116" s="882"/>
      <c r="AG116" s="882" t="s">
        <v>927</v>
      </c>
      <c r="AH116" s="882"/>
      <c r="AI116" s="882"/>
      <c r="AJ116" s="882"/>
      <c r="AK116" s="882"/>
      <c r="AL116" s="882"/>
      <c r="AM116" s="882"/>
      <c r="AN116" s="882"/>
      <c r="AO116" s="882"/>
      <c r="AP116" s="882"/>
      <c r="AQ116" s="882"/>
      <c r="AR116" s="882"/>
      <c r="AS116" s="882"/>
      <c r="AT116" s="882"/>
      <c r="AU116" s="882"/>
      <c r="AV116" s="882"/>
      <c r="AW116" s="882"/>
      <c r="AX116" s="882"/>
      <c r="AY116" s="882"/>
      <c r="AZ116" s="882"/>
      <c r="BA116" s="882"/>
      <c r="BB116" s="882"/>
      <c r="BC116" s="882"/>
      <c r="BD116" s="882"/>
      <c r="BE116" s="882"/>
      <c r="BF116" s="882"/>
      <c r="BG116" s="882"/>
      <c r="BH116" s="882"/>
    </row>
    <row r="117" spans="1:60" outlineLevel="2">
      <c r="A117" s="883"/>
      <c r="B117" s="884"/>
      <c r="C117" s="1247" t="s">
        <v>973</v>
      </c>
      <c r="D117" s="1248"/>
      <c r="E117" s="1248"/>
      <c r="F117" s="1248"/>
      <c r="G117" s="1248"/>
      <c r="H117" s="881"/>
      <c r="I117" s="881"/>
      <c r="J117" s="881"/>
      <c r="K117" s="881"/>
      <c r="L117" s="881"/>
      <c r="M117" s="881"/>
      <c r="N117" s="885"/>
      <c r="O117" s="885"/>
      <c r="P117" s="885"/>
      <c r="Q117" s="885"/>
      <c r="R117" s="881"/>
      <c r="S117" s="881"/>
      <c r="T117" s="881"/>
      <c r="U117" s="881"/>
      <c r="V117" s="881"/>
      <c r="W117" s="881"/>
      <c r="X117" s="881"/>
      <c r="Y117" s="881"/>
      <c r="Z117" s="882"/>
      <c r="AA117" s="882"/>
      <c r="AB117" s="882"/>
      <c r="AC117" s="882"/>
      <c r="AD117" s="882"/>
      <c r="AE117" s="882"/>
      <c r="AF117" s="882"/>
      <c r="AG117" s="882" t="s">
        <v>914</v>
      </c>
      <c r="AH117" s="882"/>
      <c r="AI117" s="882"/>
      <c r="AJ117" s="882"/>
      <c r="AK117" s="882"/>
      <c r="AL117" s="882"/>
      <c r="AM117" s="882"/>
      <c r="AN117" s="882"/>
      <c r="AO117" s="882"/>
      <c r="AP117" s="882"/>
      <c r="AQ117" s="882"/>
      <c r="AR117" s="882"/>
      <c r="AS117" s="882"/>
      <c r="AT117" s="882"/>
      <c r="AU117" s="882"/>
      <c r="AV117" s="882"/>
      <c r="AW117" s="882"/>
      <c r="AX117" s="882"/>
      <c r="AY117" s="882"/>
      <c r="AZ117" s="882"/>
      <c r="BA117" s="882"/>
      <c r="BB117" s="882"/>
      <c r="BC117" s="882"/>
      <c r="BD117" s="882"/>
      <c r="BE117" s="882"/>
      <c r="BF117" s="882"/>
      <c r="BG117" s="882"/>
      <c r="BH117" s="882"/>
    </row>
    <row r="118" spans="1:60" ht="22.5" outlineLevel="1">
      <c r="A118" s="889">
        <v>33</v>
      </c>
      <c r="B118" s="890" t="s">
        <v>976</v>
      </c>
      <c r="C118" s="891" t="s">
        <v>1178</v>
      </c>
      <c r="D118" s="892" t="s">
        <v>292</v>
      </c>
      <c r="E118" s="893">
        <v>3</v>
      </c>
      <c r="F118" s="894"/>
      <c r="G118" s="895">
        <f t="shared" ref="G118:G125" si="0">ROUND(E118*F118,2)</f>
        <v>0</v>
      </c>
      <c r="H118" s="894"/>
      <c r="I118" s="895">
        <f t="shared" ref="I118:I125" si="1">ROUND(E118*H118,2)</f>
        <v>0</v>
      </c>
      <c r="J118" s="894"/>
      <c r="K118" s="895">
        <f t="shared" ref="K118:K125" si="2">ROUND(E118*J118,2)</f>
        <v>0</v>
      </c>
      <c r="L118" s="895">
        <v>21</v>
      </c>
      <c r="M118" s="895">
        <f t="shared" ref="M118:M125" si="3">G118*(1+L118/100)</f>
        <v>0</v>
      </c>
      <c r="N118" s="893">
        <v>1.2999999999999999E-4</v>
      </c>
      <c r="O118" s="893">
        <f t="shared" ref="O118:O125" si="4">ROUND(E118*N118,2)</f>
        <v>0</v>
      </c>
      <c r="P118" s="893">
        <v>0</v>
      </c>
      <c r="Q118" s="893">
        <f t="shared" ref="Q118:Q125" si="5">ROUND(E118*P118,2)</f>
        <v>0</v>
      </c>
      <c r="R118" s="895" t="s">
        <v>1150</v>
      </c>
      <c r="S118" s="895" t="s">
        <v>384</v>
      </c>
      <c r="T118" s="896" t="s">
        <v>384</v>
      </c>
      <c r="U118" s="881">
        <v>8.3000000000000004E-2</v>
      </c>
      <c r="V118" s="881">
        <f t="shared" ref="V118:V125" si="6">ROUND(E118*U118,2)</f>
        <v>0.25</v>
      </c>
      <c r="W118" s="881"/>
      <c r="X118" s="881" t="s">
        <v>294</v>
      </c>
      <c r="Y118" s="881" t="s">
        <v>310</v>
      </c>
      <c r="Z118" s="882"/>
      <c r="AA118" s="882"/>
      <c r="AB118" s="882"/>
      <c r="AC118" s="882"/>
      <c r="AD118" s="882"/>
      <c r="AE118" s="882"/>
      <c r="AF118" s="882"/>
      <c r="AG118" s="882" t="s">
        <v>927</v>
      </c>
      <c r="AH118" s="882"/>
      <c r="AI118" s="882"/>
      <c r="AJ118" s="882"/>
      <c r="AK118" s="882"/>
      <c r="AL118" s="882"/>
      <c r="AM118" s="882"/>
      <c r="AN118" s="882"/>
      <c r="AO118" s="882"/>
      <c r="AP118" s="882"/>
      <c r="AQ118" s="882"/>
      <c r="AR118" s="882"/>
      <c r="AS118" s="882"/>
      <c r="AT118" s="882"/>
      <c r="AU118" s="882"/>
      <c r="AV118" s="882"/>
      <c r="AW118" s="882"/>
      <c r="AX118" s="882"/>
      <c r="AY118" s="882"/>
      <c r="AZ118" s="882"/>
      <c r="BA118" s="882"/>
      <c r="BB118" s="882"/>
      <c r="BC118" s="882"/>
      <c r="BD118" s="882"/>
      <c r="BE118" s="882"/>
      <c r="BF118" s="882"/>
      <c r="BG118" s="882"/>
      <c r="BH118" s="882"/>
    </row>
    <row r="119" spans="1:60" outlineLevel="1">
      <c r="A119" s="889">
        <v>34</v>
      </c>
      <c r="B119" s="890" t="s">
        <v>977</v>
      </c>
      <c r="C119" s="891" t="s">
        <v>1179</v>
      </c>
      <c r="D119" s="892" t="s">
        <v>292</v>
      </c>
      <c r="E119" s="893">
        <v>1</v>
      </c>
      <c r="F119" s="894"/>
      <c r="G119" s="895">
        <f t="shared" si="0"/>
        <v>0</v>
      </c>
      <c r="H119" s="894"/>
      <c r="I119" s="895">
        <f t="shared" si="1"/>
        <v>0</v>
      </c>
      <c r="J119" s="894"/>
      <c r="K119" s="895">
        <f t="shared" si="2"/>
        <v>0</v>
      </c>
      <c r="L119" s="895">
        <v>21</v>
      </c>
      <c r="M119" s="895">
        <f t="shared" si="3"/>
        <v>0</v>
      </c>
      <c r="N119" s="893">
        <v>0</v>
      </c>
      <c r="O119" s="893">
        <f t="shared" si="4"/>
        <v>0</v>
      </c>
      <c r="P119" s="893">
        <v>5.2999999999999998E-4</v>
      </c>
      <c r="Q119" s="893">
        <f t="shared" si="5"/>
        <v>0</v>
      </c>
      <c r="R119" s="895" t="s">
        <v>1150</v>
      </c>
      <c r="S119" s="895" t="s">
        <v>384</v>
      </c>
      <c r="T119" s="896" t="s">
        <v>384</v>
      </c>
      <c r="U119" s="881">
        <v>6.2E-2</v>
      </c>
      <c r="V119" s="881">
        <f t="shared" si="6"/>
        <v>0.06</v>
      </c>
      <c r="W119" s="881"/>
      <c r="X119" s="881" t="s">
        <v>294</v>
      </c>
      <c r="Y119" s="881" t="s">
        <v>310</v>
      </c>
      <c r="Z119" s="882"/>
      <c r="AA119" s="882"/>
      <c r="AB119" s="882"/>
      <c r="AC119" s="882"/>
      <c r="AD119" s="882"/>
      <c r="AE119" s="882"/>
      <c r="AF119" s="882"/>
      <c r="AG119" s="882" t="s">
        <v>296</v>
      </c>
      <c r="AH119" s="882"/>
      <c r="AI119" s="882"/>
      <c r="AJ119" s="882"/>
      <c r="AK119" s="882"/>
      <c r="AL119" s="882"/>
      <c r="AM119" s="882"/>
      <c r="AN119" s="882"/>
      <c r="AO119" s="882"/>
      <c r="AP119" s="882"/>
      <c r="AQ119" s="882"/>
      <c r="AR119" s="882"/>
      <c r="AS119" s="882"/>
      <c r="AT119" s="882"/>
      <c r="AU119" s="882"/>
      <c r="AV119" s="882"/>
      <c r="AW119" s="882"/>
      <c r="AX119" s="882"/>
      <c r="AY119" s="882"/>
      <c r="AZ119" s="882"/>
      <c r="BA119" s="882"/>
      <c r="BB119" s="882"/>
      <c r="BC119" s="882"/>
      <c r="BD119" s="882"/>
      <c r="BE119" s="882"/>
      <c r="BF119" s="882"/>
      <c r="BG119" s="882"/>
      <c r="BH119" s="882"/>
    </row>
    <row r="120" spans="1:60" outlineLevel="1">
      <c r="A120" s="889">
        <v>35</v>
      </c>
      <c r="B120" s="890" t="s">
        <v>978</v>
      </c>
      <c r="C120" s="891" t="s">
        <v>1180</v>
      </c>
      <c r="D120" s="892" t="s">
        <v>292</v>
      </c>
      <c r="E120" s="893">
        <v>1</v>
      </c>
      <c r="F120" s="894"/>
      <c r="G120" s="895">
        <f t="shared" si="0"/>
        <v>0</v>
      </c>
      <c r="H120" s="894"/>
      <c r="I120" s="895">
        <f t="shared" si="1"/>
        <v>0</v>
      </c>
      <c r="J120" s="894"/>
      <c r="K120" s="895">
        <f t="shared" si="2"/>
        <v>0</v>
      </c>
      <c r="L120" s="895">
        <v>21</v>
      </c>
      <c r="M120" s="895">
        <f t="shared" si="3"/>
        <v>0</v>
      </c>
      <c r="N120" s="893">
        <v>2.0000000000000002E-5</v>
      </c>
      <c r="O120" s="893">
        <f t="shared" si="4"/>
        <v>0</v>
      </c>
      <c r="P120" s="893">
        <v>0</v>
      </c>
      <c r="Q120" s="893">
        <f t="shared" si="5"/>
        <v>0</v>
      </c>
      <c r="R120" s="895" t="s">
        <v>1150</v>
      </c>
      <c r="S120" s="895" t="s">
        <v>384</v>
      </c>
      <c r="T120" s="896" t="s">
        <v>384</v>
      </c>
      <c r="U120" s="881">
        <v>8.1000000000000003E-2</v>
      </c>
      <c r="V120" s="881">
        <f t="shared" si="6"/>
        <v>0.08</v>
      </c>
      <c r="W120" s="881"/>
      <c r="X120" s="881" t="s">
        <v>294</v>
      </c>
      <c r="Y120" s="881" t="s">
        <v>310</v>
      </c>
      <c r="Z120" s="882"/>
      <c r="AA120" s="882"/>
      <c r="AB120" s="882"/>
      <c r="AC120" s="882"/>
      <c r="AD120" s="882"/>
      <c r="AE120" s="882"/>
      <c r="AF120" s="882"/>
      <c r="AG120" s="882" t="s">
        <v>296</v>
      </c>
      <c r="AH120" s="882"/>
      <c r="AI120" s="882"/>
      <c r="AJ120" s="882"/>
      <c r="AK120" s="882"/>
      <c r="AL120" s="882"/>
      <c r="AM120" s="882"/>
      <c r="AN120" s="882"/>
      <c r="AO120" s="882"/>
      <c r="AP120" s="882"/>
      <c r="AQ120" s="882"/>
      <c r="AR120" s="882"/>
      <c r="AS120" s="882"/>
      <c r="AT120" s="882"/>
      <c r="AU120" s="882"/>
      <c r="AV120" s="882"/>
      <c r="AW120" s="882"/>
      <c r="AX120" s="882"/>
      <c r="AY120" s="882"/>
      <c r="AZ120" s="882"/>
      <c r="BA120" s="882"/>
      <c r="BB120" s="882"/>
      <c r="BC120" s="882"/>
      <c r="BD120" s="882"/>
      <c r="BE120" s="882"/>
      <c r="BF120" s="882"/>
      <c r="BG120" s="882"/>
      <c r="BH120" s="882"/>
    </row>
    <row r="121" spans="1:60" outlineLevel="1">
      <c r="A121" s="889">
        <v>36</v>
      </c>
      <c r="B121" s="890" t="s">
        <v>979</v>
      </c>
      <c r="C121" s="891" t="s">
        <v>1181</v>
      </c>
      <c r="D121" s="892" t="s">
        <v>292</v>
      </c>
      <c r="E121" s="893">
        <v>2</v>
      </c>
      <c r="F121" s="894"/>
      <c r="G121" s="895">
        <f t="shared" si="0"/>
        <v>0</v>
      </c>
      <c r="H121" s="894"/>
      <c r="I121" s="895">
        <f t="shared" si="1"/>
        <v>0</v>
      </c>
      <c r="J121" s="894"/>
      <c r="K121" s="895">
        <f t="shared" si="2"/>
        <v>0</v>
      </c>
      <c r="L121" s="895">
        <v>21</v>
      </c>
      <c r="M121" s="895">
        <f t="shared" si="3"/>
        <v>0</v>
      </c>
      <c r="N121" s="893">
        <v>1.3999999999999999E-4</v>
      </c>
      <c r="O121" s="893">
        <f t="shared" si="4"/>
        <v>0</v>
      </c>
      <c r="P121" s="893">
        <v>0</v>
      </c>
      <c r="Q121" s="893">
        <f t="shared" si="5"/>
        <v>0</v>
      </c>
      <c r="R121" s="895" t="s">
        <v>1150</v>
      </c>
      <c r="S121" s="895" t="s">
        <v>384</v>
      </c>
      <c r="T121" s="896" t="s">
        <v>384</v>
      </c>
      <c r="U121" s="881">
        <v>0.16500000000000001</v>
      </c>
      <c r="V121" s="881">
        <f t="shared" si="6"/>
        <v>0.33</v>
      </c>
      <c r="W121" s="881"/>
      <c r="X121" s="881" t="s">
        <v>294</v>
      </c>
      <c r="Y121" s="881" t="s">
        <v>310</v>
      </c>
      <c r="Z121" s="882"/>
      <c r="AA121" s="882"/>
      <c r="AB121" s="882"/>
      <c r="AC121" s="882"/>
      <c r="AD121" s="882"/>
      <c r="AE121" s="882"/>
      <c r="AF121" s="882"/>
      <c r="AG121" s="882" t="s">
        <v>296</v>
      </c>
      <c r="AH121" s="882"/>
      <c r="AI121" s="882"/>
      <c r="AJ121" s="882"/>
      <c r="AK121" s="882"/>
      <c r="AL121" s="882"/>
      <c r="AM121" s="882"/>
      <c r="AN121" s="882"/>
      <c r="AO121" s="882"/>
      <c r="AP121" s="882"/>
      <c r="AQ121" s="882"/>
      <c r="AR121" s="882"/>
      <c r="AS121" s="882"/>
      <c r="AT121" s="882"/>
      <c r="AU121" s="882"/>
      <c r="AV121" s="882"/>
      <c r="AW121" s="882"/>
      <c r="AX121" s="882"/>
      <c r="AY121" s="882"/>
      <c r="AZ121" s="882"/>
      <c r="BA121" s="882"/>
      <c r="BB121" s="882"/>
      <c r="BC121" s="882"/>
      <c r="BD121" s="882"/>
      <c r="BE121" s="882"/>
      <c r="BF121" s="882"/>
      <c r="BG121" s="882"/>
      <c r="BH121" s="882"/>
    </row>
    <row r="122" spans="1:60" outlineLevel="1">
      <c r="A122" s="889">
        <v>37</v>
      </c>
      <c r="B122" s="890" t="s">
        <v>980</v>
      </c>
      <c r="C122" s="891" t="s">
        <v>1182</v>
      </c>
      <c r="D122" s="892" t="s">
        <v>292</v>
      </c>
      <c r="E122" s="893">
        <v>5</v>
      </c>
      <c r="F122" s="894"/>
      <c r="G122" s="895">
        <f t="shared" si="0"/>
        <v>0</v>
      </c>
      <c r="H122" s="894"/>
      <c r="I122" s="895">
        <f t="shared" si="1"/>
        <v>0</v>
      </c>
      <c r="J122" s="894"/>
      <c r="K122" s="895">
        <f t="shared" si="2"/>
        <v>0</v>
      </c>
      <c r="L122" s="895">
        <v>21</v>
      </c>
      <c r="M122" s="895">
        <f t="shared" si="3"/>
        <v>0</v>
      </c>
      <c r="N122" s="893">
        <v>3.2000000000000003E-4</v>
      </c>
      <c r="O122" s="893">
        <f t="shared" si="4"/>
        <v>0</v>
      </c>
      <c r="P122" s="893">
        <v>0</v>
      </c>
      <c r="Q122" s="893">
        <f t="shared" si="5"/>
        <v>0</v>
      </c>
      <c r="R122" s="895" t="s">
        <v>1150</v>
      </c>
      <c r="S122" s="895" t="s">
        <v>384</v>
      </c>
      <c r="T122" s="896" t="s">
        <v>384</v>
      </c>
      <c r="U122" s="881">
        <v>0.22700000000000001</v>
      </c>
      <c r="V122" s="881">
        <f t="shared" si="6"/>
        <v>1.1399999999999999</v>
      </c>
      <c r="W122" s="881"/>
      <c r="X122" s="881" t="s">
        <v>294</v>
      </c>
      <c r="Y122" s="881" t="s">
        <v>310</v>
      </c>
      <c r="Z122" s="882"/>
      <c r="AA122" s="882"/>
      <c r="AB122" s="882"/>
      <c r="AC122" s="882"/>
      <c r="AD122" s="882"/>
      <c r="AE122" s="882"/>
      <c r="AF122" s="882"/>
      <c r="AG122" s="882" t="s">
        <v>927</v>
      </c>
      <c r="AH122" s="882"/>
      <c r="AI122" s="882"/>
      <c r="AJ122" s="882"/>
      <c r="AK122" s="882"/>
      <c r="AL122" s="882"/>
      <c r="AM122" s="882"/>
      <c r="AN122" s="882"/>
      <c r="AO122" s="882"/>
      <c r="AP122" s="882"/>
      <c r="AQ122" s="882"/>
      <c r="AR122" s="882"/>
      <c r="AS122" s="882"/>
      <c r="AT122" s="882"/>
      <c r="AU122" s="882"/>
      <c r="AV122" s="882"/>
      <c r="AW122" s="882"/>
      <c r="AX122" s="882"/>
      <c r="AY122" s="882"/>
      <c r="AZ122" s="882"/>
      <c r="BA122" s="882"/>
      <c r="BB122" s="882"/>
      <c r="BC122" s="882"/>
      <c r="BD122" s="882"/>
      <c r="BE122" s="882"/>
      <c r="BF122" s="882"/>
      <c r="BG122" s="882"/>
      <c r="BH122" s="882"/>
    </row>
    <row r="123" spans="1:60" outlineLevel="1">
      <c r="A123" s="889">
        <v>38</v>
      </c>
      <c r="B123" s="890" t="s">
        <v>981</v>
      </c>
      <c r="C123" s="891" t="s">
        <v>1183</v>
      </c>
      <c r="D123" s="892" t="s">
        <v>292</v>
      </c>
      <c r="E123" s="893">
        <v>2</v>
      </c>
      <c r="F123" s="894"/>
      <c r="G123" s="895">
        <f t="shared" si="0"/>
        <v>0</v>
      </c>
      <c r="H123" s="894"/>
      <c r="I123" s="895">
        <f t="shared" si="1"/>
        <v>0</v>
      </c>
      <c r="J123" s="894"/>
      <c r="K123" s="895">
        <f t="shared" si="2"/>
        <v>0</v>
      </c>
      <c r="L123" s="895">
        <v>21</v>
      </c>
      <c r="M123" s="895">
        <f t="shared" si="3"/>
        <v>0</v>
      </c>
      <c r="N123" s="893">
        <v>7.6999999999999996E-4</v>
      </c>
      <c r="O123" s="893">
        <f t="shared" si="4"/>
        <v>0</v>
      </c>
      <c r="P123" s="893">
        <v>0</v>
      </c>
      <c r="Q123" s="893">
        <f t="shared" si="5"/>
        <v>0</v>
      </c>
      <c r="R123" s="895" t="s">
        <v>1150</v>
      </c>
      <c r="S123" s="895" t="s">
        <v>384</v>
      </c>
      <c r="T123" s="896" t="s">
        <v>384</v>
      </c>
      <c r="U123" s="881">
        <v>0.35099999999999998</v>
      </c>
      <c r="V123" s="881">
        <f t="shared" si="6"/>
        <v>0.7</v>
      </c>
      <c r="W123" s="881"/>
      <c r="X123" s="881" t="s">
        <v>294</v>
      </c>
      <c r="Y123" s="881" t="s">
        <v>310</v>
      </c>
      <c r="Z123" s="882"/>
      <c r="AA123" s="882"/>
      <c r="AB123" s="882"/>
      <c r="AC123" s="882"/>
      <c r="AD123" s="882"/>
      <c r="AE123" s="882"/>
      <c r="AF123" s="882"/>
      <c r="AG123" s="882" t="s">
        <v>927</v>
      </c>
      <c r="AH123" s="882"/>
      <c r="AI123" s="882"/>
      <c r="AJ123" s="882"/>
      <c r="AK123" s="882"/>
      <c r="AL123" s="882"/>
      <c r="AM123" s="882"/>
      <c r="AN123" s="882"/>
      <c r="AO123" s="882"/>
      <c r="AP123" s="882"/>
      <c r="AQ123" s="882"/>
      <c r="AR123" s="882"/>
      <c r="AS123" s="882"/>
      <c r="AT123" s="882"/>
      <c r="AU123" s="882"/>
      <c r="AV123" s="882"/>
      <c r="AW123" s="882"/>
      <c r="AX123" s="882"/>
      <c r="AY123" s="882"/>
      <c r="AZ123" s="882"/>
      <c r="BA123" s="882"/>
      <c r="BB123" s="882"/>
      <c r="BC123" s="882"/>
      <c r="BD123" s="882"/>
      <c r="BE123" s="882"/>
      <c r="BF123" s="882"/>
      <c r="BG123" s="882"/>
      <c r="BH123" s="882"/>
    </row>
    <row r="124" spans="1:60" ht="22.5" outlineLevel="1">
      <c r="A124" s="889">
        <v>39</v>
      </c>
      <c r="B124" s="890" t="s">
        <v>982</v>
      </c>
      <c r="C124" s="891" t="s">
        <v>1184</v>
      </c>
      <c r="D124" s="892" t="s">
        <v>292</v>
      </c>
      <c r="E124" s="893">
        <v>1</v>
      </c>
      <c r="F124" s="894"/>
      <c r="G124" s="895">
        <f t="shared" si="0"/>
        <v>0</v>
      </c>
      <c r="H124" s="894"/>
      <c r="I124" s="895">
        <f t="shared" si="1"/>
        <v>0</v>
      </c>
      <c r="J124" s="894"/>
      <c r="K124" s="895">
        <f t="shared" si="2"/>
        <v>0</v>
      </c>
      <c r="L124" s="895">
        <v>21</v>
      </c>
      <c r="M124" s="895">
        <f t="shared" si="3"/>
        <v>0</v>
      </c>
      <c r="N124" s="893">
        <v>8.0000000000000004E-4</v>
      </c>
      <c r="O124" s="893">
        <f t="shared" si="4"/>
        <v>0</v>
      </c>
      <c r="P124" s="893">
        <v>0</v>
      </c>
      <c r="Q124" s="893">
        <f t="shared" si="5"/>
        <v>0</v>
      </c>
      <c r="R124" s="895" t="s">
        <v>1150</v>
      </c>
      <c r="S124" s="895" t="s">
        <v>384</v>
      </c>
      <c r="T124" s="896" t="s">
        <v>384</v>
      </c>
      <c r="U124" s="881">
        <v>0.35099999999999998</v>
      </c>
      <c r="V124" s="881">
        <f t="shared" si="6"/>
        <v>0.35</v>
      </c>
      <c r="W124" s="881"/>
      <c r="X124" s="881" t="s">
        <v>294</v>
      </c>
      <c r="Y124" s="881" t="s">
        <v>310</v>
      </c>
      <c r="Z124" s="882"/>
      <c r="AA124" s="882"/>
      <c r="AB124" s="882"/>
      <c r="AC124" s="882"/>
      <c r="AD124" s="882"/>
      <c r="AE124" s="882"/>
      <c r="AF124" s="882"/>
      <c r="AG124" s="882" t="s">
        <v>296</v>
      </c>
      <c r="AH124" s="882"/>
      <c r="AI124" s="882"/>
      <c r="AJ124" s="882"/>
      <c r="AK124" s="882"/>
      <c r="AL124" s="882"/>
      <c r="AM124" s="882"/>
      <c r="AN124" s="882"/>
      <c r="AO124" s="882"/>
      <c r="AP124" s="882"/>
      <c r="AQ124" s="882"/>
      <c r="AR124" s="882"/>
      <c r="AS124" s="882"/>
      <c r="AT124" s="882"/>
      <c r="AU124" s="882"/>
      <c r="AV124" s="882"/>
      <c r="AW124" s="882"/>
      <c r="AX124" s="882"/>
      <c r="AY124" s="882"/>
      <c r="AZ124" s="882"/>
      <c r="BA124" s="882"/>
      <c r="BB124" s="882"/>
      <c r="BC124" s="882"/>
      <c r="BD124" s="882"/>
      <c r="BE124" s="882"/>
      <c r="BF124" s="882"/>
      <c r="BG124" s="882"/>
      <c r="BH124" s="882"/>
    </row>
    <row r="125" spans="1:60" outlineLevel="1">
      <c r="A125" s="873">
        <v>40</v>
      </c>
      <c r="B125" s="874" t="s">
        <v>983</v>
      </c>
      <c r="C125" s="875" t="s">
        <v>1185</v>
      </c>
      <c r="D125" s="876" t="s">
        <v>292</v>
      </c>
      <c r="E125" s="877">
        <v>10</v>
      </c>
      <c r="F125" s="878"/>
      <c r="G125" s="879">
        <f t="shared" si="0"/>
        <v>0</v>
      </c>
      <c r="H125" s="878"/>
      <c r="I125" s="879">
        <f t="shared" si="1"/>
        <v>0</v>
      </c>
      <c r="J125" s="878"/>
      <c r="K125" s="879">
        <f t="shared" si="2"/>
        <v>0</v>
      </c>
      <c r="L125" s="879">
        <v>21</v>
      </c>
      <c r="M125" s="879">
        <f t="shared" si="3"/>
        <v>0</v>
      </c>
      <c r="N125" s="877">
        <v>0</v>
      </c>
      <c r="O125" s="877">
        <f t="shared" si="4"/>
        <v>0</v>
      </c>
      <c r="P125" s="877">
        <v>0</v>
      </c>
      <c r="Q125" s="877">
        <f t="shared" si="5"/>
        <v>0</v>
      </c>
      <c r="R125" s="879" t="s">
        <v>1150</v>
      </c>
      <c r="S125" s="879" t="s">
        <v>384</v>
      </c>
      <c r="T125" s="880" t="s">
        <v>384</v>
      </c>
      <c r="U125" s="881">
        <v>0.17</v>
      </c>
      <c r="V125" s="881">
        <f t="shared" si="6"/>
        <v>1.7</v>
      </c>
      <c r="W125" s="881"/>
      <c r="X125" s="881" t="s">
        <v>294</v>
      </c>
      <c r="Y125" s="881" t="s">
        <v>310</v>
      </c>
      <c r="Z125" s="882"/>
      <c r="AA125" s="882"/>
      <c r="AB125" s="882"/>
      <c r="AC125" s="882"/>
      <c r="AD125" s="882"/>
      <c r="AE125" s="882"/>
      <c r="AF125" s="882"/>
      <c r="AG125" s="882" t="s">
        <v>927</v>
      </c>
      <c r="AH125" s="882"/>
      <c r="AI125" s="882"/>
      <c r="AJ125" s="882"/>
      <c r="AK125" s="882"/>
      <c r="AL125" s="882"/>
      <c r="AM125" s="882"/>
      <c r="AN125" s="882"/>
      <c r="AO125" s="882"/>
      <c r="AP125" s="882"/>
      <c r="AQ125" s="882"/>
      <c r="AR125" s="882"/>
      <c r="AS125" s="882"/>
      <c r="AT125" s="882"/>
      <c r="AU125" s="882"/>
      <c r="AV125" s="882"/>
      <c r="AW125" s="882"/>
      <c r="AX125" s="882"/>
      <c r="AY125" s="882"/>
      <c r="AZ125" s="882"/>
      <c r="BA125" s="882"/>
      <c r="BB125" s="882"/>
      <c r="BC125" s="882"/>
      <c r="BD125" s="882"/>
      <c r="BE125" s="882"/>
      <c r="BF125" s="882"/>
      <c r="BG125" s="882"/>
      <c r="BH125" s="882"/>
    </row>
    <row r="126" spans="1:60" outlineLevel="2">
      <c r="A126" s="883"/>
      <c r="B126" s="884"/>
      <c r="C126" s="886" t="s">
        <v>984</v>
      </c>
      <c r="D126" s="887"/>
      <c r="E126" s="888">
        <v>10</v>
      </c>
      <c r="F126" s="881"/>
      <c r="G126" s="881"/>
      <c r="H126" s="881"/>
      <c r="I126" s="881"/>
      <c r="J126" s="881"/>
      <c r="K126" s="881"/>
      <c r="L126" s="881"/>
      <c r="M126" s="881"/>
      <c r="N126" s="885"/>
      <c r="O126" s="885"/>
      <c r="P126" s="885"/>
      <c r="Q126" s="885"/>
      <c r="R126" s="881"/>
      <c r="S126" s="881"/>
      <c r="T126" s="881"/>
      <c r="U126" s="881"/>
      <c r="V126" s="881"/>
      <c r="W126" s="881"/>
      <c r="X126" s="881"/>
      <c r="Y126" s="881"/>
      <c r="Z126" s="882"/>
      <c r="AA126" s="882"/>
      <c r="AB126" s="882"/>
      <c r="AC126" s="882"/>
      <c r="AD126" s="882"/>
      <c r="AE126" s="882"/>
      <c r="AF126" s="882"/>
      <c r="AG126" s="882" t="s">
        <v>298</v>
      </c>
      <c r="AH126" s="882">
        <v>0</v>
      </c>
      <c r="AI126" s="882"/>
      <c r="AJ126" s="882"/>
      <c r="AK126" s="882"/>
      <c r="AL126" s="882"/>
      <c r="AM126" s="882"/>
      <c r="AN126" s="882"/>
      <c r="AO126" s="882"/>
      <c r="AP126" s="882"/>
      <c r="AQ126" s="882"/>
      <c r="AR126" s="882"/>
      <c r="AS126" s="882"/>
      <c r="AT126" s="882"/>
      <c r="AU126" s="882"/>
      <c r="AV126" s="882"/>
      <c r="AW126" s="882"/>
      <c r="AX126" s="882"/>
      <c r="AY126" s="882"/>
      <c r="AZ126" s="882"/>
      <c r="BA126" s="882"/>
      <c r="BB126" s="882"/>
      <c r="BC126" s="882"/>
      <c r="BD126" s="882"/>
      <c r="BE126" s="882"/>
      <c r="BF126" s="882"/>
      <c r="BG126" s="882"/>
      <c r="BH126" s="882"/>
    </row>
    <row r="127" spans="1:60" outlineLevel="1">
      <c r="A127" s="873">
        <v>41</v>
      </c>
      <c r="B127" s="874" t="s">
        <v>985</v>
      </c>
      <c r="C127" s="875" t="s">
        <v>1186</v>
      </c>
      <c r="D127" s="876" t="s">
        <v>292</v>
      </c>
      <c r="E127" s="877">
        <v>16</v>
      </c>
      <c r="F127" s="878"/>
      <c r="G127" s="879">
        <f>ROUND(E127*F127,2)</f>
        <v>0</v>
      </c>
      <c r="H127" s="878"/>
      <c r="I127" s="879">
        <f>ROUND(E127*H127,2)</f>
        <v>0</v>
      </c>
      <c r="J127" s="878"/>
      <c r="K127" s="879">
        <f>ROUND(E127*J127,2)</f>
        <v>0</v>
      </c>
      <c r="L127" s="879">
        <v>21</v>
      </c>
      <c r="M127" s="879">
        <f>G127*(1+L127/100)</f>
        <v>0</v>
      </c>
      <c r="N127" s="877">
        <v>0</v>
      </c>
      <c r="O127" s="877">
        <f>ROUND(E127*N127,2)</f>
        <v>0</v>
      </c>
      <c r="P127" s="877">
        <v>0</v>
      </c>
      <c r="Q127" s="877">
        <f>ROUND(E127*P127,2)</f>
        <v>0</v>
      </c>
      <c r="R127" s="879" t="s">
        <v>1150</v>
      </c>
      <c r="S127" s="879" t="s">
        <v>384</v>
      </c>
      <c r="T127" s="880" t="s">
        <v>384</v>
      </c>
      <c r="U127" s="881">
        <v>0.23</v>
      </c>
      <c r="V127" s="881">
        <f>ROUND(E127*U127,2)</f>
        <v>3.68</v>
      </c>
      <c r="W127" s="881"/>
      <c r="X127" s="881" t="s">
        <v>294</v>
      </c>
      <c r="Y127" s="881" t="s">
        <v>310</v>
      </c>
      <c r="Z127" s="882"/>
      <c r="AA127" s="882"/>
      <c r="AB127" s="882"/>
      <c r="AC127" s="882"/>
      <c r="AD127" s="882"/>
      <c r="AE127" s="882"/>
      <c r="AF127" s="882"/>
      <c r="AG127" s="882" t="s">
        <v>927</v>
      </c>
      <c r="AH127" s="882"/>
      <c r="AI127" s="882"/>
      <c r="AJ127" s="882"/>
      <c r="AK127" s="882"/>
      <c r="AL127" s="882"/>
      <c r="AM127" s="882"/>
      <c r="AN127" s="882"/>
      <c r="AO127" s="882"/>
      <c r="AP127" s="882"/>
      <c r="AQ127" s="882"/>
      <c r="AR127" s="882"/>
      <c r="AS127" s="882"/>
      <c r="AT127" s="882"/>
      <c r="AU127" s="882"/>
      <c r="AV127" s="882"/>
      <c r="AW127" s="882"/>
      <c r="AX127" s="882"/>
      <c r="AY127" s="882"/>
      <c r="AZ127" s="882"/>
      <c r="BA127" s="882"/>
      <c r="BB127" s="882"/>
      <c r="BC127" s="882"/>
      <c r="BD127" s="882"/>
      <c r="BE127" s="882"/>
      <c r="BF127" s="882"/>
      <c r="BG127" s="882"/>
      <c r="BH127" s="882"/>
    </row>
    <row r="128" spans="1:60" outlineLevel="2">
      <c r="A128" s="883"/>
      <c r="B128" s="884"/>
      <c r="C128" s="886" t="s">
        <v>986</v>
      </c>
      <c r="D128" s="887"/>
      <c r="E128" s="888">
        <v>16</v>
      </c>
      <c r="F128" s="881"/>
      <c r="G128" s="881"/>
      <c r="H128" s="881"/>
      <c r="I128" s="881"/>
      <c r="J128" s="881"/>
      <c r="K128" s="881"/>
      <c r="L128" s="881"/>
      <c r="M128" s="881"/>
      <c r="N128" s="885"/>
      <c r="O128" s="885"/>
      <c r="P128" s="885"/>
      <c r="Q128" s="885"/>
      <c r="R128" s="881"/>
      <c r="S128" s="881"/>
      <c r="T128" s="881"/>
      <c r="U128" s="881"/>
      <c r="V128" s="881"/>
      <c r="W128" s="881"/>
      <c r="X128" s="881"/>
      <c r="Y128" s="881"/>
      <c r="Z128" s="882"/>
      <c r="AA128" s="882"/>
      <c r="AB128" s="882"/>
      <c r="AC128" s="882"/>
      <c r="AD128" s="882"/>
      <c r="AE128" s="882"/>
      <c r="AF128" s="882"/>
      <c r="AG128" s="882" t="s">
        <v>298</v>
      </c>
      <c r="AH128" s="882">
        <v>0</v>
      </c>
      <c r="AI128" s="882"/>
      <c r="AJ128" s="882"/>
      <c r="AK128" s="882"/>
      <c r="AL128" s="882"/>
      <c r="AM128" s="882"/>
      <c r="AN128" s="882"/>
      <c r="AO128" s="882"/>
      <c r="AP128" s="882"/>
      <c r="AQ128" s="882"/>
      <c r="AR128" s="882"/>
      <c r="AS128" s="882"/>
      <c r="AT128" s="882"/>
      <c r="AU128" s="882"/>
      <c r="AV128" s="882"/>
      <c r="AW128" s="882"/>
      <c r="AX128" s="882"/>
      <c r="AY128" s="882"/>
      <c r="AZ128" s="882"/>
      <c r="BA128" s="882"/>
      <c r="BB128" s="882"/>
      <c r="BC128" s="882"/>
      <c r="BD128" s="882"/>
      <c r="BE128" s="882"/>
      <c r="BF128" s="882"/>
      <c r="BG128" s="882"/>
      <c r="BH128" s="882"/>
    </row>
    <row r="129" spans="1:60" outlineLevel="1">
      <c r="A129" s="873">
        <v>42</v>
      </c>
      <c r="B129" s="874" t="s">
        <v>987</v>
      </c>
      <c r="C129" s="875" t="s">
        <v>1187</v>
      </c>
      <c r="D129" s="876" t="s">
        <v>292</v>
      </c>
      <c r="E129" s="877">
        <v>6</v>
      </c>
      <c r="F129" s="878"/>
      <c r="G129" s="879">
        <f>ROUND(E129*F129,2)</f>
        <v>0</v>
      </c>
      <c r="H129" s="878"/>
      <c r="I129" s="879">
        <f>ROUND(E129*H129,2)</f>
        <v>0</v>
      </c>
      <c r="J129" s="878"/>
      <c r="K129" s="879">
        <f>ROUND(E129*J129,2)</f>
        <v>0</v>
      </c>
      <c r="L129" s="879">
        <v>21</v>
      </c>
      <c r="M129" s="879">
        <f>G129*(1+L129/100)</f>
        <v>0</v>
      </c>
      <c r="N129" s="877">
        <v>0</v>
      </c>
      <c r="O129" s="877">
        <f>ROUND(E129*N129,2)</f>
        <v>0</v>
      </c>
      <c r="P129" s="877">
        <v>0</v>
      </c>
      <c r="Q129" s="877">
        <f>ROUND(E129*P129,2)</f>
        <v>0</v>
      </c>
      <c r="R129" s="879" t="s">
        <v>1150</v>
      </c>
      <c r="S129" s="879" t="s">
        <v>384</v>
      </c>
      <c r="T129" s="880" t="s">
        <v>384</v>
      </c>
      <c r="U129" s="881">
        <v>0.35</v>
      </c>
      <c r="V129" s="881">
        <f>ROUND(E129*U129,2)</f>
        <v>2.1</v>
      </c>
      <c r="W129" s="881"/>
      <c r="X129" s="881" t="s">
        <v>294</v>
      </c>
      <c r="Y129" s="881" t="s">
        <v>310</v>
      </c>
      <c r="Z129" s="882"/>
      <c r="AA129" s="882"/>
      <c r="AB129" s="882"/>
      <c r="AC129" s="882"/>
      <c r="AD129" s="882"/>
      <c r="AE129" s="882"/>
      <c r="AF129" s="882"/>
      <c r="AG129" s="882" t="s">
        <v>927</v>
      </c>
      <c r="AH129" s="882"/>
      <c r="AI129" s="882"/>
      <c r="AJ129" s="882"/>
      <c r="AK129" s="882"/>
      <c r="AL129" s="882"/>
      <c r="AM129" s="882"/>
      <c r="AN129" s="882"/>
      <c r="AO129" s="882"/>
      <c r="AP129" s="882"/>
      <c r="AQ129" s="882"/>
      <c r="AR129" s="882"/>
      <c r="AS129" s="882"/>
      <c r="AT129" s="882"/>
      <c r="AU129" s="882"/>
      <c r="AV129" s="882"/>
      <c r="AW129" s="882"/>
      <c r="AX129" s="882"/>
      <c r="AY129" s="882"/>
      <c r="AZ129" s="882"/>
      <c r="BA129" s="882"/>
      <c r="BB129" s="882"/>
      <c r="BC129" s="882"/>
      <c r="BD129" s="882"/>
      <c r="BE129" s="882"/>
      <c r="BF129" s="882"/>
      <c r="BG129" s="882"/>
      <c r="BH129" s="882"/>
    </row>
    <row r="130" spans="1:60" outlineLevel="2">
      <c r="A130" s="883"/>
      <c r="B130" s="884"/>
      <c r="C130" s="886" t="s">
        <v>988</v>
      </c>
      <c r="D130" s="887"/>
      <c r="E130" s="888">
        <v>6</v>
      </c>
      <c r="F130" s="881"/>
      <c r="G130" s="881"/>
      <c r="H130" s="881"/>
      <c r="I130" s="881"/>
      <c r="J130" s="881"/>
      <c r="K130" s="881"/>
      <c r="L130" s="881"/>
      <c r="M130" s="881"/>
      <c r="N130" s="885"/>
      <c r="O130" s="885"/>
      <c r="P130" s="885"/>
      <c r="Q130" s="885"/>
      <c r="R130" s="881"/>
      <c r="S130" s="881"/>
      <c r="T130" s="881"/>
      <c r="U130" s="881"/>
      <c r="V130" s="881"/>
      <c r="W130" s="881"/>
      <c r="X130" s="881"/>
      <c r="Y130" s="881"/>
      <c r="Z130" s="882"/>
      <c r="AA130" s="882"/>
      <c r="AB130" s="882"/>
      <c r="AC130" s="882"/>
      <c r="AD130" s="882"/>
      <c r="AE130" s="882"/>
      <c r="AF130" s="882"/>
      <c r="AG130" s="882" t="s">
        <v>298</v>
      </c>
      <c r="AH130" s="882">
        <v>0</v>
      </c>
      <c r="AI130" s="882"/>
      <c r="AJ130" s="882"/>
      <c r="AK130" s="882"/>
      <c r="AL130" s="882"/>
      <c r="AM130" s="882"/>
      <c r="AN130" s="882"/>
      <c r="AO130" s="882"/>
      <c r="AP130" s="882"/>
      <c r="AQ130" s="882"/>
      <c r="AR130" s="882"/>
      <c r="AS130" s="882"/>
      <c r="AT130" s="882"/>
      <c r="AU130" s="882"/>
      <c r="AV130" s="882"/>
      <c r="AW130" s="882"/>
      <c r="AX130" s="882"/>
      <c r="AY130" s="882"/>
      <c r="AZ130" s="882"/>
      <c r="BA130" s="882"/>
      <c r="BB130" s="882"/>
      <c r="BC130" s="882"/>
      <c r="BD130" s="882"/>
      <c r="BE130" s="882"/>
      <c r="BF130" s="882"/>
      <c r="BG130" s="882"/>
      <c r="BH130" s="882"/>
    </row>
    <row r="131" spans="1:60" outlineLevel="1">
      <c r="A131" s="873">
        <v>43</v>
      </c>
      <c r="B131" s="874" t="s">
        <v>989</v>
      </c>
      <c r="C131" s="875" t="s">
        <v>1188</v>
      </c>
      <c r="D131" s="876" t="s">
        <v>16</v>
      </c>
      <c r="E131" s="877">
        <v>168.6</v>
      </c>
      <c r="F131" s="878"/>
      <c r="G131" s="879">
        <f>ROUND(E131*F131,2)</f>
        <v>0</v>
      </c>
      <c r="H131" s="878"/>
      <c r="I131" s="879">
        <f>ROUND(E131*H131,2)</f>
        <v>0</v>
      </c>
      <c r="J131" s="878"/>
      <c r="K131" s="879">
        <f>ROUND(E131*J131,2)</f>
        <v>0</v>
      </c>
      <c r="L131" s="879">
        <v>21</v>
      </c>
      <c r="M131" s="879">
        <f>G131*(1+L131/100)</f>
        <v>0</v>
      </c>
      <c r="N131" s="877">
        <v>1.8000000000000001E-4</v>
      </c>
      <c r="O131" s="877">
        <f>ROUND(E131*N131,2)</f>
        <v>0.03</v>
      </c>
      <c r="P131" s="877">
        <v>0</v>
      </c>
      <c r="Q131" s="877">
        <f>ROUND(E131*P131,2)</f>
        <v>0</v>
      </c>
      <c r="R131" s="879" t="s">
        <v>1150</v>
      </c>
      <c r="S131" s="879" t="s">
        <v>384</v>
      </c>
      <c r="T131" s="880" t="s">
        <v>384</v>
      </c>
      <c r="U131" s="881">
        <v>7.0000000000000007E-2</v>
      </c>
      <c r="V131" s="881">
        <f>ROUND(E131*U131,2)</f>
        <v>11.8</v>
      </c>
      <c r="W131" s="881"/>
      <c r="X131" s="881" t="s">
        <v>294</v>
      </c>
      <c r="Y131" s="881" t="s">
        <v>310</v>
      </c>
      <c r="Z131" s="882"/>
      <c r="AA131" s="882"/>
      <c r="AB131" s="882"/>
      <c r="AC131" s="882"/>
      <c r="AD131" s="882"/>
      <c r="AE131" s="882"/>
      <c r="AF131" s="882"/>
      <c r="AG131" s="882" t="s">
        <v>927</v>
      </c>
      <c r="AH131" s="882"/>
      <c r="AI131" s="882"/>
      <c r="AJ131" s="882"/>
      <c r="AK131" s="882"/>
      <c r="AL131" s="882"/>
      <c r="AM131" s="882"/>
      <c r="AN131" s="882"/>
      <c r="AO131" s="882"/>
      <c r="AP131" s="882"/>
      <c r="AQ131" s="882"/>
      <c r="AR131" s="882"/>
      <c r="AS131" s="882"/>
      <c r="AT131" s="882"/>
      <c r="AU131" s="882"/>
      <c r="AV131" s="882"/>
      <c r="AW131" s="882"/>
      <c r="AX131" s="882"/>
      <c r="AY131" s="882"/>
      <c r="AZ131" s="882"/>
      <c r="BA131" s="882"/>
      <c r="BB131" s="882"/>
      <c r="BC131" s="882"/>
      <c r="BD131" s="882"/>
      <c r="BE131" s="882"/>
      <c r="BF131" s="882"/>
      <c r="BG131" s="882"/>
      <c r="BH131" s="882"/>
    </row>
    <row r="132" spans="1:60" outlineLevel="2">
      <c r="A132" s="883"/>
      <c r="B132" s="884"/>
      <c r="C132" s="1247" t="s">
        <v>990</v>
      </c>
      <c r="D132" s="1248"/>
      <c r="E132" s="1248"/>
      <c r="F132" s="1248"/>
      <c r="G132" s="1248"/>
      <c r="H132" s="881"/>
      <c r="I132" s="881"/>
      <c r="J132" s="881"/>
      <c r="K132" s="881"/>
      <c r="L132" s="881"/>
      <c r="M132" s="881"/>
      <c r="N132" s="885"/>
      <c r="O132" s="885"/>
      <c r="P132" s="885"/>
      <c r="Q132" s="885"/>
      <c r="R132" s="881"/>
      <c r="S132" s="881"/>
      <c r="T132" s="881"/>
      <c r="U132" s="881"/>
      <c r="V132" s="881"/>
      <c r="W132" s="881"/>
      <c r="X132" s="881"/>
      <c r="Y132" s="881"/>
      <c r="Z132" s="882"/>
      <c r="AA132" s="882"/>
      <c r="AB132" s="882"/>
      <c r="AC132" s="882"/>
      <c r="AD132" s="882"/>
      <c r="AE132" s="882"/>
      <c r="AF132" s="882"/>
      <c r="AG132" s="882" t="s">
        <v>914</v>
      </c>
      <c r="AH132" s="882"/>
      <c r="AI132" s="882"/>
      <c r="AJ132" s="882"/>
      <c r="AK132" s="882"/>
      <c r="AL132" s="882"/>
      <c r="AM132" s="882"/>
      <c r="AN132" s="882"/>
      <c r="AO132" s="882"/>
      <c r="AP132" s="882"/>
      <c r="AQ132" s="882"/>
      <c r="AR132" s="882"/>
      <c r="AS132" s="882"/>
      <c r="AT132" s="882"/>
      <c r="AU132" s="882"/>
      <c r="AV132" s="882"/>
      <c r="AW132" s="882"/>
      <c r="AX132" s="882"/>
      <c r="AY132" s="882"/>
      <c r="AZ132" s="882"/>
      <c r="BA132" s="882"/>
      <c r="BB132" s="882"/>
      <c r="BC132" s="882"/>
      <c r="BD132" s="882"/>
      <c r="BE132" s="882"/>
      <c r="BF132" s="882"/>
      <c r="BG132" s="882"/>
      <c r="BH132" s="882"/>
    </row>
    <row r="133" spans="1:60" outlineLevel="2">
      <c r="A133" s="883"/>
      <c r="B133" s="884"/>
      <c r="C133" s="886" t="s">
        <v>991</v>
      </c>
      <c r="D133" s="887"/>
      <c r="E133" s="888">
        <v>98.9</v>
      </c>
      <c r="F133" s="881"/>
      <c r="G133" s="881"/>
      <c r="H133" s="881"/>
      <c r="I133" s="881"/>
      <c r="J133" s="881"/>
      <c r="K133" s="881"/>
      <c r="L133" s="881"/>
      <c r="M133" s="881"/>
      <c r="N133" s="885"/>
      <c r="O133" s="885"/>
      <c r="P133" s="885"/>
      <c r="Q133" s="885"/>
      <c r="R133" s="881"/>
      <c r="S133" s="881"/>
      <c r="T133" s="881"/>
      <c r="U133" s="881"/>
      <c r="V133" s="881"/>
      <c r="W133" s="881"/>
      <c r="X133" s="881"/>
      <c r="Y133" s="881"/>
      <c r="Z133" s="882"/>
      <c r="AA133" s="882"/>
      <c r="AB133" s="882"/>
      <c r="AC133" s="882"/>
      <c r="AD133" s="882"/>
      <c r="AE133" s="882"/>
      <c r="AF133" s="882"/>
      <c r="AG133" s="882" t="s">
        <v>298</v>
      </c>
      <c r="AH133" s="882">
        <v>5</v>
      </c>
      <c r="AI133" s="882"/>
      <c r="AJ133" s="882"/>
      <c r="AK133" s="882"/>
      <c r="AL133" s="882"/>
      <c r="AM133" s="882"/>
      <c r="AN133" s="882"/>
      <c r="AO133" s="882"/>
      <c r="AP133" s="882"/>
      <c r="AQ133" s="882"/>
      <c r="AR133" s="882"/>
      <c r="AS133" s="882"/>
      <c r="AT133" s="882"/>
      <c r="AU133" s="882"/>
      <c r="AV133" s="882"/>
      <c r="AW133" s="882"/>
      <c r="AX133" s="882"/>
      <c r="AY133" s="882"/>
      <c r="AZ133" s="882"/>
      <c r="BA133" s="882"/>
      <c r="BB133" s="882"/>
      <c r="BC133" s="882"/>
      <c r="BD133" s="882"/>
      <c r="BE133" s="882"/>
      <c r="BF133" s="882"/>
      <c r="BG133" s="882"/>
      <c r="BH133" s="882"/>
    </row>
    <row r="134" spans="1:60" outlineLevel="3">
      <c r="A134" s="883"/>
      <c r="B134" s="884"/>
      <c r="C134" s="886" t="s">
        <v>992</v>
      </c>
      <c r="D134" s="887"/>
      <c r="E134" s="888">
        <v>21.6</v>
      </c>
      <c r="F134" s="881"/>
      <c r="G134" s="881"/>
      <c r="H134" s="881"/>
      <c r="I134" s="881"/>
      <c r="J134" s="881"/>
      <c r="K134" s="881"/>
      <c r="L134" s="881"/>
      <c r="M134" s="881"/>
      <c r="N134" s="885"/>
      <c r="O134" s="885"/>
      <c r="P134" s="885"/>
      <c r="Q134" s="885"/>
      <c r="R134" s="881"/>
      <c r="S134" s="881"/>
      <c r="T134" s="881"/>
      <c r="U134" s="881"/>
      <c r="V134" s="881"/>
      <c r="W134" s="881"/>
      <c r="X134" s="881"/>
      <c r="Y134" s="881"/>
      <c r="Z134" s="882"/>
      <c r="AA134" s="882"/>
      <c r="AB134" s="882"/>
      <c r="AC134" s="882"/>
      <c r="AD134" s="882"/>
      <c r="AE134" s="882"/>
      <c r="AF134" s="882"/>
      <c r="AG134" s="882" t="s">
        <v>298</v>
      </c>
      <c r="AH134" s="882">
        <v>5</v>
      </c>
      <c r="AI134" s="882"/>
      <c r="AJ134" s="882"/>
      <c r="AK134" s="882"/>
      <c r="AL134" s="882"/>
      <c r="AM134" s="882"/>
      <c r="AN134" s="882"/>
      <c r="AO134" s="882"/>
      <c r="AP134" s="882"/>
      <c r="AQ134" s="882"/>
      <c r="AR134" s="882"/>
      <c r="AS134" s="882"/>
      <c r="AT134" s="882"/>
      <c r="AU134" s="882"/>
      <c r="AV134" s="882"/>
      <c r="AW134" s="882"/>
      <c r="AX134" s="882"/>
      <c r="AY134" s="882"/>
      <c r="AZ134" s="882"/>
      <c r="BA134" s="882"/>
      <c r="BB134" s="882"/>
      <c r="BC134" s="882"/>
      <c r="BD134" s="882"/>
      <c r="BE134" s="882"/>
      <c r="BF134" s="882"/>
      <c r="BG134" s="882"/>
      <c r="BH134" s="882"/>
    </row>
    <row r="135" spans="1:60" outlineLevel="3">
      <c r="A135" s="883"/>
      <c r="B135" s="884"/>
      <c r="C135" s="886" t="s">
        <v>993</v>
      </c>
      <c r="D135" s="887"/>
      <c r="E135" s="888">
        <v>42.1</v>
      </c>
      <c r="F135" s="881"/>
      <c r="G135" s="881"/>
      <c r="H135" s="881"/>
      <c r="I135" s="881"/>
      <c r="J135" s="881"/>
      <c r="K135" s="881"/>
      <c r="L135" s="881"/>
      <c r="M135" s="881"/>
      <c r="N135" s="885"/>
      <c r="O135" s="885"/>
      <c r="P135" s="885"/>
      <c r="Q135" s="885"/>
      <c r="R135" s="881"/>
      <c r="S135" s="881"/>
      <c r="T135" s="881"/>
      <c r="U135" s="881"/>
      <c r="V135" s="881"/>
      <c r="W135" s="881"/>
      <c r="X135" s="881"/>
      <c r="Y135" s="881"/>
      <c r="Z135" s="882"/>
      <c r="AA135" s="882"/>
      <c r="AB135" s="882"/>
      <c r="AC135" s="882"/>
      <c r="AD135" s="882"/>
      <c r="AE135" s="882"/>
      <c r="AF135" s="882"/>
      <c r="AG135" s="882" t="s">
        <v>298</v>
      </c>
      <c r="AH135" s="882">
        <v>5</v>
      </c>
      <c r="AI135" s="882"/>
      <c r="AJ135" s="882"/>
      <c r="AK135" s="882"/>
      <c r="AL135" s="882"/>
      <c r="AM135" s="882"/>
      <c r="AN135" s="882"/>
      <c r="AO135" s="882"/>
      <c r="AP135" s="882"/>
      <c r="AQ135" s="882"/>
      <c r="AR135" s="882"/>
      <c r="AS135" s="882"/>
      <c r="AT135" s="882"/>
      <c r="AU135" s="882"/>
      <c r="AV135" s="882"/>
      <c r="AW135" s="882"/>
      <c r="AX135" s="882"/>
      <c r="AY135" s="882"/>
      <c r="AZ135" s="882"/>
      <c r="BA135" s="882"/>
      <c r="BB135" s="882"/>
      <c r="BC135" s="882"/>
      <c r="BD135" s="882"/>
      <c r="BE135" s="882"/>
      <c r="BF135" s="882"/>
      <c r="BG135" s="882"/>
      <c r="BH135" s="882"/>
    </row>
    <row r="136" spans="1:60" outlineLevel="3">
      <c r="A136" s="883"/>
      <c r="B136" s="884"/>
      <c r="C136" s="886" t="s">
        <v>994</v>
      </c>
      <c r="D136" s="887"/>
      <c r="E136" s="888">
        <v>6</v>
      </c>
      <c r="F136" s="881"/>
      <c r="G136" s="881"/>
      <c r="H136" s="881"/>
      <c r="I136" s="881"/>
      <c r="J136" s="881"/>
      <c r="K136" s="881"/>
      <c r="L136" s="881"/>
      <c r="M136" s="881"/>
      <c r="N136" s="885"/>
      <c r="O136" s="885"/>
      <c r="P136" s="885"/>
      <c r="Q136" s="885"/>
      <c r="R136" s="881"/>
      <c r="S136" s="881"/>
      <c r="T136" s="881"/>
      <c r="U136" s="881"/>
      <c r="V136" s="881"/>
      <c r="W136" s="881"/>
      <c r="X136" s="881"/>
      <c r="Y136" s="881"/>
      <c r="Z136" s="882"/>
      <c r="AA136" s="882"/>
      <c r="AB136" s="882"/>
      <c r="AC136" s="882"/>
      <c r="AD136" s="882"/>
      <c r="AE136" s="882"/>
      <c r="AF136" s="882"/>
      <c r="AG136" s="882" t="s">
        <v>298</v>
      </c>
      <c r="AH136" s="882">
        <v>5</v>
      </c>
      <c r="AI136" s="882"/>
      <c r="AJ136" s="882"/>
      <c r="AK136" s="882"/>
      <c r="AL136" s="882"/>
      <c r="AM136" s="882"/>
      <c r="AN136" s="882"/>
      <c r="AO136" s="882"/>
      <c r="AP136" s="882"/>
      <c r="AQ136" s="882"/>
      <c r="AR136" s="882"/>
      <c r="AS136" s="882"/>
      <c r="AT136" s="882"/>
      <c r="AU136" s="882"/>
      <c r="AV136" s="882"/>
      <c r="AW136" s="882"/>
      <c r="AX136" s="882"/>
      <c r="AY136" s="882"/>
      <c r="AZ136" s="882"/>
      <c r="BA136" s="882"/>
      <c r="BB136" s="882"/>
      <c r="BC136" s="882"/>
      <c r="BD136" s="882"/>
      <c r="BE136" s="882"/>
      <c r="BF136" s="882"/>
      <c r="BG136" s="882"/>
      <c r="BH136" s="882"/>
    </row>
    <row r="137" spans="1:60" outlineLevel="1">
      <c r="A137" s="873">
        <v>44</v>
      </c>
      <c r="B137" s="874" t="s">
        <v>995</v>
      </c>
      <c r="C137" s="875" t="s">
        <v>1189</v>
      </c>
      <c r="D137" s="876" t="s">
        <v>16</v>
      </c>
      <c r="E137" s="877">
        <v>168.6</v>
      </c>
      <c r="F137" s="878"/>
      <c r="G137" s="879">
        <f>ROUND(E137*F137,2)</f>
        <v>0</v>
      </c>
      <c r="H137" s="878"/>
      <c r="I137" s="879">
        <f>ROUND(E137*H137,2)</f>
        <v>0</v>
      </c>
      <c r="J137" s="878"/>
      <c r="K137" s="879">
        <f>ROUND(E137*J137,2)</f>
        <v>0</v>
      </c>
      <c r="L137" s="879">
        <v>21</v>
      </c>
      <c r="M137" s="879">
        <f>G137*(1+L137/100)</f>
        <v>0</v>
      </c>
      <c r="N137" s="877">
        <v>1.0000000000000001E-5</v>
      </c>
      <c r="O137" s="877">
        <f>ROUND(E137*N137,2)</f>
        <v>0</v>
      </c>
      <c r="P137" s="877">
        <v>0</v>
      </c>
      <c r="Q137" s="877">
        <f>ROUND(E137*P137,2)</f>
        <v>0</v>
      </c>
      <c r="R137" s="879" t="s">
        <v>1150</v>
      </c>
      <c r="S137" s="879" t="s">
        <v>384</v>
      </c>
      <c r="T137" s="880" t="s">
        <v>384</v>
      </c>
      <c r="U137" s="881">
        <v>0.06</v>
      </c>
      <c r="V137" s="881">
        <f>ROUND(E137*U137,2)</f>
        <v>10.119999999999999</v>
      </c>
      <c r="W137" s="881"/>
      <c r="X137" s="881" t="s">
        <v>294</v>
      </c>
      <c r="Y137" s="881" t="s">
        <v>310</v>
      </c>
      <c r="Z137" s="882"/>
      <c r="AA137" s="882"/>
      <c r="AB137" s="882"/>
      <c r="AC137" s="882"/>
      <c r="AD137" s="882"/>
      <c r="AE137" s="882"/>
      <c r="AF137" s="882"/>
      <c r="AG137" s="882" t="s">
        <v>927</v>
      </c>
      <c r="AH137" s="882"/>
      <c r="AI137" s="882"/>
      <c r="AJ137" s="882"/>
      <c r="AK137" s="882"/>
      <c r="AL137" s="882"/>
      <c r="AM137" s="882"/>
      <c r="AN137" s="882"/>
      <c r="AO137" s="882"/>
      <c r="AP137" s="882"/>
      <c r="AQ137" s="882"/>
      <c r="AR137" s="882"/>
      <c r="AS137" s="882"/>
      <c r="AT137" s="882"/>
      <c r="AU137" s="882"/>
      <c r="AV137" s="882"/>
      <c r="AW137" s="882"/>
      <c r="AX137" s="882"/>
      <c r="AY137" s="882"/>
      <c r="AZ137" s="882"/>
      <c r="BA137" s="882"/>
      <c r="BB137" s="882"/>
      <c r="BC137" s="882"/>
      <c r="BD137" s="882"/>
      <c r="BE137" s="882"/>
      <c r="BF137" s="882"/>
      <c r="BG137" s="882"/>
      <c r="BH137" s="882"/>
    </row>
    <row r="138" spans="1:60" outlineLevel="2">
      <c r="A138" s="883"/>
      <c r="B138" s="884"/>
      <c r="C138" s="1247" t="s">
        <v>996</v>
      </c>
      <c r="D138" s="1248"/>
      <c r="E138" s="1248"/>
      <c r="F138" s="1248"/>
      <c r="G138" s="1248"/>
      <c r="H138" s="881"/>
      <c r="I138" s="881"/>
      <c r="J138" s="881"/>
      <c r="K138" s="881"/>
      <c r="L138" s="881"/>
      <c r="M138" s="881"/>
      <c r="N138" s="885"/>
      <c r="O138" s="885"/>
      <c r="P138" s="885"/>
      <c r="Q138" s="885"/>
      <c r="R138" s="881"/>
      <c r="S138" s="881"/>
      <c r="T138" s="881"/>
      <c r="U138" s="881"/>
      <c r="V138" s="881"/>
      <c r="W138" s="881"/>
      <c r="X138" s="881"/>
      <c r="Y138" s="881"/>
      <c r="Z138" s="882"/>
      <c r="AA138" s="882"/>
      <c r="AB138" s="882"/>
      <c r="AC138" s="882"/>
      <c r="AD138" s="882"/>
      <c r="AE138" s="882"/>
      <c r="AF138" s="882"/>
      <c r="AG138" s="882" t="s">
        <v>914</v>
      </c>
      <c r="AH138" s="882"/>
      <c r="AI138" s="882"/>
      <c r="AJ138" s="882"/>
      <c r="AK138" s="882"/>
      <c r="AL138" s="882"/>
      <c r="AM138" s="882"/>
      <c r="AN138" s="882"/>
      <c r="AO138" s="882"/>
      <c r="AP138" s="882"/>
      <c r="AQ138" s="882"/>
      <c r="AR138" s="882"/>
      <c r="AS138" s="882"/>
      <c r="AT138" s="882"/>
      <c r="AU138" s="882"/>
      <c r="AV138" s="882"/>
      <c r="AW138" s="882"/>
      <c r="AX138" s="882"/>
      <c r="AY138" s="882"/>
      <c r="AZ138" s="882"/>
      <c r="BA138" s="882"/>
      <c r="BB138" s="882"/>
      <c r="BC138" s="882"/>
      <c r="BD138" s="882"/>
      <c r="BE138" s="882"/>
      <c r="BF138" s="882"/>
      <c r="BG138" s="882"/>
      <c r="BH138" s="882"/>
    </row>
    <row r="139" spans="1:60" outlineLevel="2">
      <c r="A139" s="883"/>
      <c r="B139" s="884"/>
      <c r="C139" s="886" t="s">
        <v>997</v>
      </c>
      <c r="D139" s="887"/>
      <c r="E139" s="888">
        <v>168.6</v>
      </c>
      <c r="F139" s="881"/>
      <c r="G139" s="881"/>
      <c r="H139" s="881"/>
      <c r="I139" s="881"/>
      <c r="J139" s="881"/>
      <c r="K139" s="881"/>
      <c r="L139" s="881"/>
      <c r="M139" s="881"/>
      <c r="N139" s="885"/>
      <c r="O139" s="885"/>
      <c r="P139" s="885"/>
      <c r="Q139" s="885"/>
      <c r="R139" s="881"/>
      <c r="S139" s="881"/>
      <c r="T139" s="881"/>
      <c r="U139" s="881"/>
      <c r="V139" s="881"/>
      <c r="W139" s="881"/>
      <c r="X139" s="881"/>
      <c r="Y139" s="881"/>
      <c r="Z139" s="882"/>
      <c r="AA139" s="882"/>
      <c r="AB139" s="882"/>
      <c r="AC139" s="882"/>
      <c r="AD139" s="882"/>
      <c r="AE139" s="882"/>
      <c r="AF139" s="882"/>
      <c r="AG139" s="882" t="s">
        <v>298</v>
      </c>
      <c r="AH139" s="882">
        <v>5</v>
      </c>
      <c r="AI139" s="882"/>
      <c r="AJ139" s="882"/>
      <c r="AK139" s="882"/>
      <c r="AL139" s="882"/>
      <c r="AM139" s="882"/>
      <c r="AN139" s="882"/>
      <c r="AO139" s="882"/>
      <c r="AP139" s="882"/>
      <c r="AQ139" s="882"/>
      <c r="AR139" s="882"/>
      <c r="AS139" s="882"/>
      <c r="AT139" s="882"/>
      <c r="AU139" s="882"/>
      <c r="AV139" s="882"/>
      <c r="AW139" s="882"/>
      <c r="AX139" s="882"/>
      <c r="AY139" s="882"/>
      <c r="AZ139" s="882"/>
      <c r="BA139" s="882"/>
      <c r="BB139" s="882"/>
      <c r="BC139" s="882"/>
      <c r="BD139" s="882"/>
      <c r="BE139" s="882"/>
      <c r="BF139" s="882"/>
      <c r="BG139" s="882"/>
      <c r="BH139" s="882"/>
    </row>
    <row r="140" spans="1:60" ht="22.5" outlineLevel="1">
      <c r="A140" s="889">
        <v>45</v>
      </c>
      <c r="B140" s="890" t="s">
        <v>998</v>
      </c>
      <c r="C140" s="891" t="s">
        <v>1190</v>
      </c>
      <c r="D140" s="892" t="s">
        <v>292</v>
      </c>
      <c r="E140" s="893">
        <v>6</v>
      </c>
      <c r="F140" s="894"/>
      <c r="G140" s="895">
        <f t="shared" ref="G140:G149" si="7">ROUND(E140*F140,2)</f>
        <v>0</v>
      </c>
      <c r="H140" s="894"/>
      <c r="I140" s="895">
        <f t="shared" ref="I140:I149" si="8">ROUND(E140*H140,2)</f>
        <v>0</v>
      </c>
      <c r="J140" s="894"/>
      <c r="K140" s="895">
        <f t="shared" ref="K140:K149" si="9">ROUND(E140*J140,2)</f>
        <v>0</v>
      </c>
      <c r="L140" s="895">
        <v>21</v>
      </c>
      <c r="M140" s="895">
        <f t="shared" ref="M140:M149" si="10">G140*(1+L140/100)</f>
        <v>0</v>
      </c>
      <c r="N140" s="893">
        <v>6.0000000000000002E-5</v>
      </c>
      <c r="O140" s="893">
        <f t="shared" ref="O140:O149" si="11">ROUND(E140*N140,2)</f>
        <v>0</v>
      </c>
      <c r="P140" s="893">
        <v>0</v>
      </c>
      <c r="Q140" s="893">
        <f t="shared" ref="Q140:Q149" si="12">ROUND(E140*P140,2)</f>
        <v>0</v>
      </c>
      <c r="R140" s="895" t="s">
        <v>383</v>
      </c>
      <c r="S140" s="895" t="s">
        <v>384</v>
      </c>
      <c r="T140" s="896" t="s">
        <v>384</v>
      </c>
      <c r="U140" s="881">
        <v>0</v>
      </c>
      <c r="V140" s="881">
        <f t="shared" ref="V140:V149" si="13">ROUND(E140*U140,2)</f>
        <v>0</v>
      </c>
      <c r="W140" s="881"/>
      <c r="X140" s="881" t="s">
        <v>385</v>
      </c>
      <c r="Y140" s="881" t="s">
        <v>310</v>
      </c>
      <c r="Z140" s="882"/>
      <c r="AA140" s="882"/>
      <c r="AB140" s="882"/>
      <c r="AC140" s="882"/>
      <c r="AD140" s="882"/>
      <c r="AE140" s="882"/>
      <c r="AF140" s="882"/>
      <c r="AG140" s="882" t="s">
        <v>405</v>
      </c>
      <c r="AH140" s="882"/>
      <c r="AI140" s="882"/>
      <c r="AJ140" s="882"/>
      <c r="AK140" s="882"/>
      <c r="AL140" s="882"/>
      <c r="AM140" s="882"/>
      <c r="AN140" s="882"/>
      <c r="AO140" s="882"/>
      <c r="AP140" s="882"/>
      <c r="AQ140" s="882"/>
      <c r="AR140" s="882"/>
      <c r="AS140" s="882"/>
      <c r="AT140" s="882"/>
      <c r="AU140" s="882"/>
      <c r="AV140" s="882"/>
      <c r="AW140" s="882"/>
      <c r="AX140" s="882"/>
      <c r="AY140" s="882"/>
      <c r="AZ140" s="882"/>
      <c r="BA140" s="882"/>
      <c r="BB140" s="882"/>
      <c r="BC140" s="882"/>
      <c r="BD140" s="882"/>
      <c r="BE140" s="882"/>
      <c r="BF140" s="882"/>
      <c r="BG140" s="882"/>
      <c r="BH140" s="882"/>
    </row>
    <row r="141" spans="1:60" ht="22.5" outlineLevel="1">
      <c r="A141" s="889">
        <v>46</v>
      </c>
      <c r="B141" s="890" t="s">
        <v>999</v>
      </c>
      <c r="C141" s="891" t="s">
        <v>1191</v>
      </c>
      <c r="D141" s="892" t="s">
        <v>292</v>
      </c>
      <c r="E141" s="893">
        <v>9</v>
      </c>
      <c r="F141" s="894"/>
      <c r="G141" s="895">
        <f t="shared" si="7"/>
        <v>0</v>
      </c>
      <c r="H141" s="894"/>
      <c r="I141" s="895">
        <f t="shared" si="8"/>
        <v>0</v>
      </c>
      <c r="J141" s="894"/>
      <c r="K141" s="895">
        <f t="shared" si="9"/>
        <v>0</v>
      </c>
      <c r="L141" s="895">
        <v>21</v>
      </c>
      <c r="M141" s="895">
        <f t="shared" si="10"/>
        <v>0</v>
      </c>
      <c r="N141" s="893">
        <v>2.0000000000000001E-4</v>
      </c>
      <c r="O141" s="893">
        <f t="shared" si="11"/>
        <v>0</v>
      </c>
      <c r="P141" s="893">
        <v>0</v>
      </c>
      <c r="Q141" s="893">
        <f t="shared" si="12"/>
        <v>0</v>
      </c>
      <c r="R141" s="895" t="s">
        <v>383</v>
      </c>
      <c r="S141" s="895" t="s">
        <v>384</v>
      </c>
      <c r="T141" s="896" t="s">
        <v>384</v>
      </c>
      <c r="U141" s="881">
        <v>0</v>
      </c>
      <c r="V141" s="881">
        <f t="shared" si="13"/>
        <v>0</v>
      </c>
      <c r="W141" s="881"/>
      <c r="X141" s="881" t="s">
        <v>385</v>
      </c>
      <c r="Y141" s="881" t="s">
        <v>310</v>
      </c>
      <c r="Z141" s="882"/>
      <c r="AA141" s="882"/>
      <c r="AB141" s="882"/>
      <c r="AC141" s="882"/>
      <c r="AD141" s="882"/>
      <c r="AE141" s="882"/>
      <c r="AF141" s="882"/>
      <c r="AG141" s="882" t="s">
        <v>405</v>
      </c>
      <c r="AH141" s="882"/>
      <c r="AI141" s="882"/>
      <c r="AJ141" s="882"/>
      <c r="AK141" s="882"/>
      <c r="AL141" s="882"/>
      <c r="AM141" s="882"/>
      <c r="AN141" s="882"/>
      <c r="AO141" s="882"/>
      <c r="AP141" s="882"/>
      <c r="AQ141" s="882"/>
      <c r="AR141" s="882"/>
      <c r="AS141" s="882"/>
      <c r="AT141" s="882"/>
      <c r="AU141" s="882"/>
      <c r="AV141" s="882"/>
      <c r="AW141" s="882"/>
      <c r="AX141" s="882"/>
      <c r="AY141" s="882"/>
      <c r="AZ141" s="882"/>
      <c r="BA141" s="882"/>
      <c r="BB141" s="882"/>
      <c r="BC141" s="882"/>
      <c r="BD141" s="882"/>
      <c r="BE141" s="882"/>
      <c r="BF141" s="882"/>
      <c r="BG141" s="882"/>
      <c r="BH141" s="882"/>
    </row>
    <row r="142" spans="1:60" ht="22.5" outlineLevel="1">
      <c r="A142" s="889">
        <v>47</v>
      </c>
      <c r="B142" s="890" t="s">
        <v>1000</v>
      </c>
      <c r="C142" s="891" t="s">
        <v>1192</v>
      </c>
      <c r="D142" s="892" t="s">
        <v>292</v>
      </c>
      <c r="E142" s="893">
        <v>2</v>
      </c>
      <c r="F142" s="894"/>
      <c r="G142" s="895">
        <f t="shared" si="7"/>
        <v>0</v>
      </c>
      <c r="H142" s="894"/>
      <c r="I142" s="895">
        <f t="shared" si="8"/>
        <v>0</v>
      </c>
      <c r="J142" s="894"/>
      <c r="K142" s="895">
        <f t="shared" si="9"/>
        <v>0</v>
      </c>
      <c r="L142" s="895">
        <v>21</v>
      </c>
      <c r="M142" s="895">
        <f t="shared" si="10"/>
        <v>0</v>
      </c>
      <c r="N142" s="893">
        <v>3.8000000000000002E-4</v>
      </c>
      <c r="O142" s="893">
        <f t="shared" si="11"/>
        <v>0</v>
      </c>
      <c r="P142" s="893">
        <v>0</v>
      </c>
      <c r="Q142" s="893">
        <f t="shared" si="12"/>
        <v>0</v>
      </c>
      <c r="R142" s="895" t="s">
        <v>383</v>
      </c>
      <c r="S142" s="895" t="s">
        <v>384</v>
      </c>
      <c r="T142" s="896" t="s">
        <v>384</v>
      </c>
      <c r="U142" s="881">
        <v>0</v>
      </c>
      <c r="V142" s="881">
        <f t="shared" si="13"/>
        <v>0</v>
      </c>
      <c r="W142" s="881"/>
      <c r="X142" s="881" t="s">
        <v>385</v>
      </c>
      <c r="Y142" s="881" t="s">
        <v>310</v>
      </c>
      <c r="Z142" s="882"/>
      <c r="AA142" s="882"/>
      <c r="AB142" s="882"/>
      <c r="AC142" s="882"/>
      <c r="AD142" s="882"/>
      <c r="AE142" s="882"/>
      <c r="AF142" s="882"/>
      <c r="AG142" s="882" t="s">
        <v>405</v>
      </c>
      <c r="AH142" s="882"/>
      <c r="AI142" s="882"/>
      <c r="AJ142" s="882"/>
      <c r="AK142" s="882"/>
      <c r="AL142" s="882"/>
      <c r="AM142" s="882"/>
      <c r="AN142" s="882"/>
      <c r="AO142" s="882"/>
      <c r="AP142" s="882"/>
      <c r="AQ142" s="882"/>
      <c r="AR142" s="882"/>
      <c r="AS142" s="882"/>
      <c r="AT142" s="882"/>
      <c r="AU142" s="882"/>
      <c r="AV142" s="882"/>
      <c r="AW142" s="882"/>
      <c r="AX142" s="882"/>
      <c r="AY142" s="882"/>
      <c r="AZ142" s="882"/>
      <c r="BA142" s="882"/>
      <c r="BB142" s="882"/>
      <c r="BC142" s="882"/>
      <c r="BD142" s="882"/>
      <c r="BE142" s="882"/>
      <c r="BF142" s="882"/>
      <c r="BG142" s="882"/>
      <c r="BH142" s="882"/>
    </row>
    <row r="143" spans="1:60" ht="22.5" outlineLevel="1">
      <c r="A143" s="889">
        <v>48</v>
      </c>
      <c r="B143" s="890" t="s">
        <v>1001</v>
      </c>
      <c r="C143" s="891" t="s">
        <v>1193</v>
      </c>
      <c r="D143" s="892" t="s">
        <v>292</v>
      </c>
      <c r="E143" s="893">
        <v>3</v>
      </c>
      <c r="F143" s="894"/>
      <c r="G143" s="895">
        <f t="shared" si="7"/>
        <v>0</v>
      </c>
      <c r="H143" s="894"/>
      <c r="I143" s="895">
        <f t="shared" si="8"/>
        <v>0</v>
      </c>
      <c r="J143" s="894"/>
      <c r="K143" s="895">
        <f t="shared" si="9"/>
        <v>0</v>
      </c>
      <c r="L143" s="895">
        <v>21</v>
      </c>
      <c r="M143" s="895">
        <f t="shared" si="10"/>
        <v>0</v>
      </c>
      <c r="N143" s="893">
        <v>2.0000000000000002E-5</v>
      </c>
      <c r="O143" s="893">
        <f t="shared" si="11"/>
        <v>0</v>
      </c>
      <c r="P143" s="893">
        <v>0</v>
      </c>
      <c r="Q143" s="893">
        <f t="shared" si="12"/>
        <v>0</v>
      </c>
      <c r="R143" s="895" t="s">
        <v>383</v>
      </c>
      <c r="S143" s="895" t="s">
        <v>384</v>
      </c>
      <c r="T143" s="896" t="s">
        <v>384</v>
      </c>
      <c r="U143" s="881">
        <v>0</v>
      </c>
      <c r="V143" s="881">
        <f t="shared" si="13"/>
        <v>0</v>
      </c>
      <c r="W143" s="881"/>
      <c r="X143" s="881" t="s">
        <v>385</v>
      </c>
      <c r="Y143" s="881" t="s">
        <v>310</v>
      </c>
      <c r="Z143" s="882"/>
      <c r="AA143" s="882"/>
      <c r="AB143" s="882"/>
      <c r="AC143" s="882"/>
      <c r="AD143" s="882"/>
      <c r="AE143" s="882"/>
      <c r="AF143" s="882"/>
      <c r="AG143" s="882" t="s">
        <v>386</v>
      </c>
      <c r="AH143" s="882"/>
      <c r="AI143" s="882"/>
      <c r="AJ143" s="882"/>
      <c r="AK143" s="882"/>
      <c r="AL143" s="882"/>
      <c r="AM143" s="882"/>
      <c r="AN143" s="882"/>
      <c r="AO143" s="882"/>
      <c r="AP143" s="882"/>
      <c r="AQ143" s="882"/>
      <c r="AR143" s="882"/>
      <c r="AS143" s="882"/>
      <c r="AT143" s="882"/>
      <c r="AU143" s="882"/>
      <c r="AV143" s="882"/>
      <c r="AW143" s="882"/>
      <c r="AX143" s="882"/>
      <c r="AY143" s="882"/>
      <c r="AZ143" s="882"/>
      <c r="BA143" s="882"/>
      <c r="BB143" s="882"/>
      <c r="BC143" s="882"/>
      <c r="BD143" s="882"/>
      <c r="BE143" s="882"/>
      <c r="BF143" s="882"/>
      <c r="BG143" s="882"/>
      <c r="BH143" s="882"/>
    </row>
    <row r="144" spans="1:60" outlineLevel="1">
      <c r="A144" s="889">
        <v>49</v>
      </c>
      <c r="B144" s="890" t="s">
        <v>1002</v>
      </c>
      <c r="C144" s="891" t="s">
        <v>1194</v>
      </c>
      <c r="D144" s="892" t="s">
        <v>292</v>
      </c>
      <c r="E144" s="893">
        <v>5</v>
      </c>
      <c r="F144" s="894"/>
      <c r="G144" s="895">
        <f t="shared" si="7"/>
        <v>0</v>
      </c>
      <c r="H144" s="894"/>
      <c r="I144" s="895">
        <f t="shared" si="8"/>
        <v>0</v>
      </c>
      <c r="J144" s="894"/>
      <c r="K144" s="895">
        <f t="shared" si="9"/>
        <v>0</v>
      </c>
      <c r="L144" s="895">
        <v>21</v>
      </c>
      <c r="M144" s="895">
        <f t="shared" si="10"/>
        <v>0</v>
      </c>
      <c r="N144" s="893">
        <v>4.0000000000000003E-5</v>
      </c>
      <c r="O144" s="893">
        <f t="shared" si="11"/>
        <v>0</v>
      </c>
      <c r="P144" s="893">
        <v>0</v>
      </c>
      <c r="Q144" s="893">
        <f t="shared" si="12"/>
        <v>0</v>
      </c>
      <c r="R144" s="895" t="s">
        <v>383</v>
      </c>
      <c r="S144" s="895" t="s">
        <v>384</v>
      </c>
      <c r="T144" s="896" t="s">
        <v>384</v>
      </c>
      <c r="U144" s="881">
        <v>0</v>
      </c>
      <c r="V144" s="881">
        <f t="shared" si="13"/>
        <v>0</v>
      </c>
      <c r="W144" s="881"/>
      <c r="X144" s="881" t="s">
        <v>385</v>
      </c>
      <c r="Y144" s="881" t="s">
        <v>310</v>
      </c>
      <c r="Z144" s="882"/>
      <c r="AA144" s="882"/>
      <c r="AB144" s="882"/>
      <c r="AC144" s="882"/>
      <c r="AD144" s="882"/>
      <c r="AE144" s="882"/>
      <c r="AF144" s="882"/>
      <c r="AG144" s="882" t="s">
        <v>386</v>
      </c>
      <c r="AH144" s="882"/>
      <c r="AI144" s="882"/>
      <c r="AJ144" s="882"/>
      <c r="AK144" s="882"/>
      <c r="AL144" s="882"/>
      <c r="AM144" s="882"/>
      <c r="AN144" s="882"/>
      <c r="AO144" s="882"/>
      <c r="AP144" s="882"/>
      <c r="AQ144" s="882"/>
      <c r="AR144" s="882"/>
      <c r="AS144" s="882"/>
      <c r="AT144" s="882"/>
      <c r="AU144" s="882"/>
      <c r="AV144" s="882"/>
      <c r="AW144" s="882"/>
      <c r="AX144" s="882"/>
      <c r="AY144" s="882"/>
      <c r="AZ144" s="882"/>
      <c r="BA144" s="882"/>
      <c r="BB144" s="882"/>
      <c r="BC144" s="882"/>
      <c r="BD144" s="882"/>
      <c r="BE144" s="882"/>
      <c r="BF144" s="882"/>
      <c r="BG144" s="882"/>
      <c r="BH144" s="882"/>
    </row>
    <row r="145" spans="1:60" ht="22.5" outlineLevel="1">
      <c r="A145" s="889">
        <v>50</v>
      </c>
      <c r="B145" s="890" t="s">
        <v>1003</v>
      </c>
      <c r="C145" s="891" t="s">
        <v>1195</v>
      </c>
      <c r="D145" s="892" t="s">
        <v>292</v>
      </c>
      <c r="E145" s="893">
        <v>2</v>
      </c>
      <c r="F145" s="894"/>
      <c r="G145" s="895">
        <f t="shared" si="7"/>
        <v>0</v>
      </c>
      <c r="H145" s="894"/>
      <c r="I145" s="895">
        <f t="shared" si="8"/>
        <v>0</v>
      </c>
      <c r="J145" s="894"/>
      <c r="K145" s="895">
        <f t="shared" si="9"/>
        <v>0</v>
      </c>
      <c r="L145" s="895">
        <v>21</v>
      </c>
      <c r="M145" s="895">
        <f t="shared" si="10"/>
        <v>0</v>
      </c>
      <c r="N145" s="893">
        <v>8.0000000000000007E-5</v>
      </c>
      <c r="O145" s="893">
        <f t="shared" si="11"/>
        <v>0</v>
      </c>
      <c r="P145" s="893">
        <v>0</v>
      </c>
      <c r="Q145" s="893">
        <f t="shared" si="12"/>
        <v>0</v>
      </c>
      <c r="R145" s="895" t="s">
        <v>383</v>
      </c>
      <c r="S145" s="895" t="s">
        <v>384</v>
      </c>
      <c r="T145" s="896" t="s">
        <v>384</v>
      </c>
      <c r="U145" s="881">
        <v>0</v>
      </c>
      <c r="V145" s="881">
        <f t="shared" si="13"/>
        <v>0</v>
      </c>
      <c r="W145" s="881"/>
      <c r="X145" s="881" t="s">
        <v>385</v>
      </c>
      <c r="Y145" s="881" t="s">
        <v>310</v>
      </c>
      <c r="Z145" s="882"/>
      <c r="AA145" s="882"/>
      <c r="AB145" s="882"/>
      <c r="AC145" s="882"/>
      <c r="AD145" s="882"/>
      <c r="AE145" s="882"/>
      <c r="AF145" s="882"/>
      <c r="AG145" s="882" t="s">
        <v>386</v>
      </c>
      <c r="AH145" s="882"/>
      <c r="AI145" s="882"/>
      <c r="AJ145" s="882"/>
      <c r="AK145" s="882"/>
      <c r="AL145" s="882"/>
      <c r="AM145" s="882"/>
      <c r="AN145" s="882"/>
      <c r="AO145" s="882"/>
      <c r="AP145" s="882"/>
      <c r="AQ145" s="882"/>
      <c r="AR145" s="882"/>
      <c r="AS145" s="882"/>
      <c r="AT145" s="882"/>
      <c r="AU145" s="882"/>
      <c r="AV145" s="882"/>
      <c r="AW145" s="882"/>
      <c r="AX145" s="882"/>
      <c r="AY145" s="882"/>
      <c r="AZ145" s="882"/>
      <c r="BA145" s="882"/>
      <c r="BB145" s="882"/>
      <c r="BC145" s="882"/>
      <c r="BD145" s="882"/>
      <c r="BE145" s="882"/>
      <c r="BF145" s="882"/>
      <c r="BG145" s="882"/>
      <c r="BH145" s="882"/>
    </row>
    <row r="146" spans="1:60" ht="22.5" outlineLevel="1">
      <c r="A146" s="889">
        <v>51</v>
      </c>
      <c r="B146" s="890" t="s">
        <v>1004</v>
      </c>
      <c r="C146" s="891" t="s">
        <v>1196</v>
      </c>
      <c r="D146" s="892" t="s">
        <v>292</v>
      </c>
      <c r="E146" s="893">
        <v>2</v>
      </c>
      <c r="F146" s="894"/>
      <c r="G146" s="895">
        <f t="shared" si="7"/>
        <v>0</v>
      </c>
      <c r="H146" s="894"/>
      <c r="I146" s="895">
        <f t="shared" si="8"/>
        <v>0</v>
      </c>
      <c r="J146" s="894"/>
      <c r="K146" s="895">
        <f t="shared" si="9"/>
        <v>0</v>
      </c>
      <c r="L146" s="895">
        <v>21</v>
      </c>
      <c r="M146" s="895">
        <f t="shared" si="10"/>
        <v>0</v>
      </c>
      <c r="N146" s="893">
        <v>6.0000000000000002E-5</v>
      </c>
      <c r="O146" s="893">
        <f t="shared" si="11"/>
        <v>0</v>
      </c>
      <c r="P146" s="893">
        <v>0</v>
      </c>
      <c r="Q146" s="893">
        <f t="shared" si="12"/>
        <v>0</v>
      </c>
      <c r="R146" s="895" t="s">
        <v>383</v>
      </c>
      <c r="S146" s="895" t="s">
        <v>384</v>
      </c>
      <c r="T146" s="896" t="s">
        <v>384</v>
      </c>
      <c r="U146" s="881">
        <v>0</v>
      </c>
      <c r="V146" s="881">
        <f t="shared" si="13"/>
        <v>0</v>
      </c>
      <c r="W146" s="881"/>
      <c r="X146" s="881" t="s">
        <v>385</v>
      </c>
      <c r="Y146" s="881" t="s">
        <v>310</v>
      </c>
      <c r="Z146" s="882"/>
      <c r="AA146" s="882"/>
      <c r="AB146" s="882"/>
      <c r="AC146" s="882"/>
      <c r="AD146" s="882"/>
      <c r="AE146" s="882"/>
      <c r="AF146" s="882"/>
      <c r="AG146" s="882" t="s">
        <v>386</v>
      </c>
      <c r="AH146" s="882"/>
      <c r="AI146" s="882"/>
      <c r="AJ146" s="882"/>
      <c r="AK146" s="882"/>
      <c r="AL146" s="882"/>
      <c r="AM146" s="882"/>
      <c r="AN146" s="882"/>
      <c r="AO146" s="882"/>
      <c r="AP146" s="882"/>
      <c r="AQ146" s="882"/>
      <c r="AR146" s="882"/>
      <c r="AS146" s="882"/>
      <c r="AT146" s="882"/>
      <c r="AU146" s="882"/>
      <c r="AV146" s="882"/>
      <c r="AW146" s="882"/>
      <c r="AX146" s="882"/>
      <c r="AY146" s="882"/>
      <c r="AZ146" s="882"/>
      <c r="BA146" s="882"/>
      <c r="BB146" s="882"/>
      <c r="BC146" s="882"/>
      <c r="BD146" s="882"/>
      <c r="BE146" s="882"/>
      <c r="BF146" s="882"/>
      <c r="BG146" s="882"/>
      <c r="BH146" s="882"/>
    </row>
    <row r="147" spans="1:60" ht="22.5" outlineLevel="1">
      <c r="A147" s="889">
        <v>52</v>
      </c>
      <c r="B147" s="890" t="s">
        <v>1005</v>
      </c>
      <c r="C147" s="891" t="s">
        <v>1197</v>
      </c>
      <c r="D147" s="892" t="s">
        <v>292</v>
      </c>
      <c r="E147" s="893">
        <v>2</v>
      </c>
      <c r="F147" s="894"/>
      <c r="G147" s="895">
        <f t="shared" si="7"/>
        <v>0</v>
      </c>
      <c r="H147" s="894"/>
      <c r="I147" s="895">
        <f t="shared" si="8"/>
        <v>0</v>
      </c>
      <c r="J147" s="894"/>
      <c r="K147" s="895">
        <f t="shared" si="9"/>
        <v>0</v>
      </c>
      <c r="L147" s="895">
        <v>21</v>
      </c>
      <c r="M147" s="895">
        <f t="shared" si="10"/>
        <v>0</v>
      </c>
      <c r="N147" s="893">
        <v>8.0000000000000007E-5</v>
      </c>
      <c r="O147" s="893">
        <f t="shared" si="11"/>
        <v>0</v>
      </c>
      <c r="P147" s="893">
        <v>0</v>
      </c>
      <c r="Q147" s="893">
        <f t="shared" si="12"/>
        <v>0</v>
      </c>
      <c r="R147" s="895" t="s">
        <v>383</v>
      </c>
      <c r="S147" s="895" t="s">
        <v>384</v>
      </c>
      <c r="T147" s="896" t="s">
        <v>384</v>
      </c>
      <c r="U147" s="881">
        <v>0</v>
      </c>
      <c r="V147" s="881">
        <f t="shared" si="13"/>
        <v>0</v>
      </c>
      <c r="W147" s="881"/>
      <c r="X147" s="881" t="s">
        <v>385</v>
      </c>
      <c r="Y147" s="881" t="s">
        <v>310</v>
      </c>
      <c r="Z147" s="882"/>
      <c r="AA147" s="882"/>
      <c r="AB147" s="882"/>
      <c r="AC147" s="882"/>
      <c r="AD147" s="882"/>
      <c r="AE147" s="882"/>
      <c r="AF147" s="882"/>
      <c r="AG147" s="882" t="s">
        <v>386</v>
      </c>
      <c r="AH147" s="882"/>
      <c r="AI147" s="882"/>
      <c r="AJ147" s="882"/>
      <c r="AK147" s="882"/>
      <c r="AL147" s="882"/>
      <c r="AM147" s="882"/>
      <c r="AN147" s="882"/>
      <c r="AO147" s="882"/>
      <c r="AP147" s="882"/>
      <c r="AQ147" s="882"/>
      <c r="AR147" s="882"/>
      <c r="AS147" s="882"/>
      <c r="AT147" s="882"/>
      <c r="AU147" s="882"/>
      <c r="AV147" s="882"/>
      <c r="AW147" s="882"/>
      <c r="AX147" s="882"/>
      <c r="AY147" s="882"/>
      <c r="AZ147" s="882"/>
      <c r="BA147" s="882"/>
      <c r="BB147" s="882"/>
      <c r="BC147" s="882"/>
      <c r="BD147" s="882"/>
      <c r="BE147" s="882"/>
      <c r="BF147" s="882"/>
      <c r="BG147" s="882"/>
      <c r="BH147" s="882"/>
    </row>
    <row r="148" spans="1:60" outlineLevel="1">
      <c r="A148" s="889">
        <v>53</v>
      </c>
      <c r="B148" s="890" t="s">
        <v>1006</v>
      </c>
      <c r="C148" s="891" t="s">
        <v>1198</v>
      </c>
      <c r="D148" s="892" t="s">
        <v>292</v>
      </c>
      <c r="E148" s="893">
        <v>1</v>
      </c>
      <c r="F148" s="894"/>
      <c r="G148" s="895">
        <f t="shared" si="7"/>
        <v>0</v>
      </c>
      <c r="H148" s="894"/>
      <c r="I148" s="895">
        <f t="shared" si="8"/>
        <v>0</v>
      </c>
      <c r="J148" s="894"/>
      <c r="K148" s="895">
        <f t="shared" si="9"/>
        <v>0</v>
      </c>
      <c r="L148" s="895">
        <v>21</v>
      </c>
      <c r="M148" s="895">
        <f t="shared" si="10"/>
        <v>0</v>
      </c>
      <c r="N148" s="893">
        <v>2.7E-4</v>
      </c>
      <c r="O148" s="893">
        <f t="shared" si="11"/>
        <v>0</v>
      </c>
      <c r="P148" s="893">
        <v>0</v>
      </c>
      <c r="Q148" s="893">
        <f t="shared" si="12"/>
        <v>0</v>
      </c>
      <c r="R148" s="895"/>
      <c r="S148" s="895" t="s">
        <v>343</v>
      </c>
      <c r="T148" s="896" t="s">
        <v>384</v>
      </c>
      <c r="U148" s="881">
        <v>0</v>
      </c>
      <c r="V148" s="881">
        <f t="shared" si="13"/>
        <v>0</v>
      </c>
      <c r="W148" s="881"/>
      <c r="X148" s="881" t="s">
        <v>385</v>
      </c>
      <c r="Y148" s="881" t="s">
        <v>310</v>
      </c>
      <c r="Z148" s="882"/>
      <c r="AA148" s="882"/>
      <c r="AB148" s="882"/>
      <c r="AC148" s="882"/>
      <c r="AD148" s="882"/>
      <c r="AE148" s="882"/>
      <c r="AF148" s="882"/>
      <c r="AG148" s="882" t="s">
        <v>386</v>
      </c>
      <c r="AH148" s="882"/>
      <c r="AI148" s="882"/>
      <c r="AJ148" s="882"/>
      <c r="AK148" s="882"/>
      <c r="AL148" s="882"/>
      <c r="AM148" s="882"/>
      <c r="AN148" s="882"/>
      <c r="AO148" s="882"/>
      <c r="AP148" s="882"/>
      <c r="AQ148" s="882"/>
      <c r="AR148" s="882"/>
      <c r="AS148" s="882"/>
      <c r="AT148" s="882"/>
      <c r="AU148" s="882"/>
      <c r="AV148" s="882"/>
      <c r="AW148" s="882"/>
      <c r="AX148" s="882"/>
      <c r="AY148" s="882"/>
      <c r="AZ148" s="882"/>
      <c r="BA148" s="882"/>
      <c r="BB148" s="882"/>
      <c r="BC148" s="882"/>
      <c r="BD148" s="882"/>
      <c r="BE148" s="882"/>
      <c r="BF148" s="882"/>
      <c r="BG148" s="882"/>
      <c r="BH148" s="882"/>
    </row>
    <row r="149" spans="1:60" outlineLevel="1">
      <c r="A149" s="873">
        <v>54</v>
      </c>
      <c r="B149" s="874" t="s">
        <v>1007</v>
      </c>
      <c r="C149" s="875" t="s">
        <v>1199</v>
      </c>
      <c r="D149" s="876" t="s">
        <v>366</v>
      </c>
      <c r="E149" s="877">
        <v>0.21354999999999999</v>
      </c>
      <c r="F149" s="878"/>
      <c r="G149" s="879">
        <f t="shared" si="7"/>
        <v>0</v>
      </c>
      <c r="H149" s="878"/>
      <c r="I149" s="879">
        <f t="shared" si="8"/>
        <v>0</v>
      </c>
      <c r="J149" s="878"/>
      <c r="K149" s="879">
        <f t="shared" si="9"/>
        <v>0</v>
      </c>
      <c r="L149" s="879">
        <v>21</v>
      </c>
      <c r="M149" s="879">
        <f t="shared" si="10"/>
        <v>0</v>
      </c>
      <c r="N149" s="877">
        <v>0</v>
      </c>
      <c r="O149" s="877">
        <f t="shared" si="11"/>
        <v>0</v>
      </c>
      <c r="P149" s="877">
        <v>0</v>
      </c>
      <c r="Q149" s="877">
        <f t="shared" si="12"/>
        <v>0</v>
      </c>
      <c r="R149" s="879" t="s">
        <v>1150</v>
      </c>
      <c r="S149" s="879" t="s">
        <v>384</v>
      </c>
      <c r="T149" s="880" t="s">
        <v>384</v>
      </c>
      <c r="U149" s="881">
        <v>1.327</v>
      </c>
      <c r="V149" s="881">
        <f t="shared" si="13"/>
        <v>0.28000000000000003</v>
      </c>
      <c r="W149" s="881"/>
      <c r="X149" s="881" t="s">
        <v>367</v>
      </c>
      <c r="Y149" s="881" t="s">
        <v>310</v>
      </c>
      <c r="Z149" s="882"/>
      <c r="AA149" s="882"/>
      <c r="AB149" s="882"/>
      <c r="AC149" s="882"/>
      <c r="AD149" s="882"/>
      <c r="AE149" s="882"/>
      <c r="AF149" s="882"/>
      <c r="AG149" s="882" t="s">
        <v>935</v>
      </c>
      <c r="AH149" s="882"/>
      <c r="AI149" s="882"/>
      <c r="AJ149" s="882"/>
      <c r="AK149" s="882"/>
      <c r="AL149" s="882"/>
      <c r="AM149" s="882"/>
      <c r="AN149" s="882"/>
      <c r="AO149" s="882"/>
      <c r="AP149" s="882"/>
      <c r="AQ149" s="882"/>
      <c r="AR149" s="882"/>
      <c r="AS149" s="882"/>
      <c r="AT149" s="882"/>
      <c r="AU149" s="882"/>
      <c r="AV149" s="882"/>
      <c r="AW149" s="882"/>
      <c r="AX149" s="882"/>
      <c r="AY149" s="882"/>
      <c r="AZ149" s="882"/>
      <c r="BA149" s="882"/>
      <c r="BB149" s="882"/>
      <c r="BC149" s="882"/>
      <c r="BD149" s="882"/>
      <c r="BE149" s="882"/>
      <c r="BF149" s="882"/>
      <c r="BG149" s="882"/>
      <c r="BH149" s="882"/>
    </row>
    <row r="150" spans="1:60" outlineLevel="2">
      <c r="A150" s="883"/>
      <c r="B150" s="884"/>
      <c r="C150" s="1238" t="s">
        <v>1200</v>
      </c>
      <c r="D150" s="1239"/>
      <c r="E150" s="1239"/>
      <c r="F150" s="1239"/>
      <c r="G150" s="1239"/>
      <c r="H150" s="881"/>
      <c r="I150" s="881"/>
      <c r="J150" s="881"/>
      <c r="K150" s="881"/>
      <c r="L150" s="881"/>
      <c r="M150" s="881"/>
      <c r="N150" s="885"/>
      <c r="O150" s="885"/>
      <c r="P150" s="885"/>
      <c r="Q150" s="885"/>
      <c r="R150" s="881"/>
      <c r="S150" s="881"/>
      <c r="T150" s="881"/>
      <c r="U150" s="881"/>
      <c r="V150" s="881"/>
      <c r="W150" s="881"/>
      <c r="X150" s="881"/>
      <c r="Y150" s="881"/>
      <c r="Z150" s="882"/>
      <c r="AA150" s="882"/>
      <c r="AB150" s="882"/>
      <c r="AC150" s="882"/>
      <c r="AD150" s="882"/>
      <c r="AE150" s="882"/>
      <c r="AF150" s="882"/>
      <c r="AG150" s="882" t="s">
        <v>1138</v>
      </c>
      <c r="AH150" s="882"/>
      <c r="AI150" s="882"/>
      <c r="AJ150" s="882"/>
      <c r="AK150" s="882"/>
      <c r="AL150" s="882"/>
      <c r="AM150" s="882"/>
      <c r="AN150" s="882"/>
      <c r="AO150" s="882"/>
      <c r="AP150" s="882"/>
      <c r="AQ150" s="882"/>
      <c r="AR150" s="882"/>
      <c r="AS150" s="882"/>
      <c r="AT150" s="882"/>
      <c r="AU150" s="882"/>
      <c r="AV150" s="882"/>
      <c r="AW150" s="882"/>
      <c r="AX150" s="882"/>
      <c r="AY150" s="882"/>
      <c r="AZ150" s="882"/>
      <c r="BA150" s="882"/>
      <c r="BB150" s="882"/>
      <c r="BC150" s="882"/>
      <c r="BD150" s="882"/>
      <c r="BE150" s="882"/>
      <c r="BF150" s="882"/>
      <c r="BG150" s="882"/>
      <c r="BH150" s="882"/>
    </row>
    <row r="151" spans="1:60" outlineLevel="2">
      <c r="A151" s="883"/>
      <c r="B151" s="884"/>
      <c r="C151" s="886" t="s">
        <v>921</v>
      </c>
      <c r="D151" s="887"/>
      <c r="E151" s="888"/>
      <c r="F151" s="881"/>
      <c r="G151" s="881"/>
      <c r="H151" s="881"/>
      <c r="I151" s="881"/>
      <c r="J151" s="881"/>
      <c r="K151" s="881"/>
      <c r="L151" s="881"/>
      <c r="M151" s="881"/>
      <c r="N151" s="885"/>
      <c r="O151" s="885"/>
      <c r="P151" s="885"/>
      <c r="Q151" s="885"/>
      <c r="R151" s="881"/>
      <c r="S151" s="881"/>
      <c r="T151" s="881"/>
      <c r="U151" s="881"/>
      <c r="V151" s="881"/>
      <c r="W151" s="881"/>
      <c r="X151" s="881"/>
      <c r="Y151" s="881"/>
      <c r="Z151" s="882"/>
      <c r="AA151" s="882"/>
      <c r="AB151" s="882"/>
      <c r="AC151" s="882"/>
      <c r="AD151" s="882"/>
      <c r="AE151" s="882"/>
      <c r="AF151" s="882"/>
      <c r="AG151" s="882" t="s">
        <v>298</v>
      </c>
      <c r="AH151" s="882">
        <v>0</v>
      </c>
      <c r="AI151" s="882"/>
      <c r="AJ151" s="882"/>
      <c r="AK151" s="882"/>
      <c r="AL151" s="882"/>
      <c r="AM151" s="882"/>
      <c r="AN151" s="882"/>
      <c r="AO151" s="882"/>
      <c r="AP151" s="882"/>
      <c r="AQ151" s="882"/>
      <c r="AR151" s="882"/>
      <c r="AS151" s="882"/>
      <c r="AT151" s="882"/>
      <c r="AU151" s="882"/>
      <c r="AV151" s="882"/>
      <c r="AW151" s="882"/>
      <c r="AX151" s="882"/>
      <c r="AY151" s="882"/>
      <c r="AZ151" s="882"/>
      <c r="BA151" s="882"/>
      <c r="BB151" s="882"/>
      <c r="BC151" s="882"/>
      <c r="BD151" s="882"/>
      <c r="BE151" s="882"/>
      <c r="BF151" s="882"/>
      <c r="BG151" s="882"/>
      <c r="BH151" s="882"/>
    </row>
    <row r="152" spans="1:60" ht="22.5" outlineLevel="3">
      <c r="A152" s="883"/>
      <c r="B152" s="884"/>
      <c r="C152" s="886" t="s">
        <v>1008</v>
      </c>
      <c r="D152" s="887"/>
      <c r="E152" s="888"/>
      <c r="F152" s="881"/>
      <c r="G152" s="881"/>
      <c r="H152" s="881"/>
      <c r="I152" s="881"/>
      <c r="J152" s="881"/>
      <c r="K152" s="881"/>
      <c r="L152" s="881"/>
      <c r="M152" s="881"/>
      <c r="N152" s="885"/>
      <c r="O152" s="885"/>
      <c r="P152" s="885"/>
      <c r="Q152" s="885"/>
      <c r="R152" s="881"/>
      <c r="S152" s="881"/>
      <c r="T152" s="881"/>
      <c r="U152" s="881"/>
      <c r="V152" s="881"/>
      <c r="W152" s="881"/>
      <c r="X152" s="881"/>
      <c r="Y152" s="881"/>
      <c r="Z152" s="882"/>
      <c r="AA152" s="882"/>
      <c r="AB152" s="882"/>
      <c r="AC152" s="882"/>
      <c r="AD152" s="882"/>
      <c r="AE152" s="882"/>
      <c r="AF152" s="882"/>
      <c r="AG152" s="882" t="s">
        <v>298</v>
      </c>
      <c r="AH152" s="882">
        <v>0</v>
      </c>
      <c r="AI152" s="882"/>
      <c r="AJ152" s="882"/>
      <c r="AK152" s="882"/>
      <c r="AL152" s="882"/>
      <c r="AM152" s="882"/>
      <c r="AN152" s="882"/>
      <c r="AO152" s="882"/>
      <c r="AP152" s="882"/>
      <c r="AQ152" s="882"/>
      <c r="AR152" s="882"/>
      <c r="AS152" s="882"/>
      <c r="AT152" s="882"/>
      <c r="AU152" s="882"/>
      <c r="AV152" s="882"/>
      <c r="AW152" s="882"/>
      <c r="AX152" s="882"/>
      <c r="AY152" s="882"/>
      <c r="AZ152" s="882"/>
      <c r="BA152" s="882"/>
      <c r="BB152" s="882"/>
      <c r="BC152" s="882"/>
      <c r="BD152" s="882"/>
      <c r="BE152" s="882"/>
      <c r="BF152" s="882"/>
      <c r="BG152" s="882"/>
      <c r="BH152" s="882"/>
    </row>
    <row r="153" spans="1:60" outlineLevel="3">
      <c r="A153" s="883"/>
      <c r="B153" s="884"/>
      <c r="C153" s="886" t="s">
        <v>1009</v>
      </c>
      <c r="D153" s="887"/>
      <c r="E153" s="888">
        <v>0.21354999999999999</v>
      </c>
      <c r="F153" s="881"/>
      <c r="G153" s="881"/>
      <c r="H153" s="881"/>
      <c r="I153" s="881"/>
      <c r="J153" s="881"/>
      <c r="K153" s="881"/>
      <c r="L153" s="881"/>
      <c r="M153" s="881"/>
      <c r="N153" s="885"/>
      <c r="O153" s="885"/>
      <c r="P153" s="885"/>
      <c r="Q153" s="885"/>
      <c r="R153" s="881"/>
      <c r="S153" s="881"/>
      <c r="T153" s="881"/>
      <c r="U153" s="881"/>
      <c r="V153" s="881"/>
      <c r="W153" s="881"/>
      <c r="X153" s="881"/>
      <c r="Y153" s="881"/>
      <c r="Z153" s="882"/>
      <c r="AA153" s="882"/>
      <c r="AB153" s="882"/>
      <c r="AC153" s="882"/>
      <c r="AD153" s="882"/>
      <c r="AE153" s="882"/>
      <c r="AF153" s="882"/>
      <c r="AG153" s="882" t="s">
        <v>298</v>
      </c>
      <c r="AH153" s="882">
        <v>0</v>
      </c>
      <c r="AI153" s="882"/>
      <c r="AJ153" s="882"/>
      <c r="AK153" s="882"/>
      <c r="AL153" s="882"/>
      <c r="AM153" s="882"/>
      <c r="AN153" s="882"/>
      <c r="AO153" s="882"/>
      <c r="AP153" s="882"/>
      <c r="AQ153" s="882"/>
      <c r="AR153" s="882"/>
      <c r="AS153" s="882"/>
      <c r="AT153" s="882"/>
      <c r="AU153" s="882"/>
      <c r="AV153" s="882"/>
      <c r="AW153" s="882"/>
      <c r="AX153" s="882"/>
      <c r="AY153" s="882"/>
      <c r="AZ153" s="882"/>
      <c r="BA153" s="882"/>
      <c r="BB153" s="882"/>
      <c r="BC153" s="882"/>
      <c r="BD153" s="882"/>
      <c r="BE153" s="882"/>
      <c r="BF153" s="882"/>
      <c r="BG153" s="882"/>
      <c r="BH153" s="882"/>
    </row>
    <row r="154" spans="1:60" ht="22.5" outlineLevel="1">
      <c r="A154" s="873">
        <v>55</v>
      </c>
      <c r="B154" s="874" t="s">
        <v>1010</v>
      </c>
      <c r="C154" s="875" t="s">
        <v>1201</v>
      </c>
      <c r="D154" s="876" t="s">
        <v>366</v>
      </c>
      <c r="E154" s="877">
        <v>0.21354999999999999</v>
      </c>
      <c r="F154" s="878"/>
      <c r="G154" s="879">
        <f>ROUND(E154*F154,2)</f>
        <v>0</v>
      </c>
      <c r="H154" s="878"/>
      <c r="I154" s="879">
        <f>ROUND(E154*H154,2)</f>
        <v>0</v>
      </c>
      <c r="J154" s="878"/>
      <c r="K154" s="879">
        <f>ROUND(E154*J154,2)</f>
        <v>0</v>
      </c>
      <c r="L154" s="879">
        <v>21</v>
      </c>
      <c r="M154" s="879">
        <f>G154*(1+L154/100)</f>
        <v>0</v>
      </c>
      <c r="N154" s="877">
        <v>0</v>
      </c>
      <c r="O154" s="877">
        <f>ROUND(E154*N154,2)</f>
        <v>0</v>
      </c>
      <c r="P154" s="877">
        <v>0</v>
      </c>
      <c r="Q154" s="877">
        <f>ROUND(E154*P154,2)</f>
        <v>0</v>
      </c>
      <c r="R154" s="879" t="s">
        <v>1150</v>
      </c>
      <c r="S154" s="879" t="s">
        <v>384</v>
      </c>
      <c r="T154" s="880" t="s">
        <v>384</v>
      </c>
      <c r="U154" s="881">
        <v>0.72499999999999998</v>
      </c>
      <c r="V154" s="881">
        <f>ROUND(E154*U154,2)</f>
        <v>0.15</v>
      </c>
      <c r="W154" s="881"/>
      <c r="X154" s="881" t="s">
        <v>367</v>
      </c>
      <c r="Y154" s="881" t="s">
        <v>310</v>
      </c>
      <c r="Z154" s="882"/>
      <c r="AA154" s="882"/>
      <c r="AB154" s="882"/>
      <c r="AC154" s="882"/>
      <c r="AD154" s="882"/>
      <c r="AE154" s="882"/>
      <c r="AF154" s="882"/>
      <c r="AG154" s="882" t="s">
        <v>935</v>
      </c>
      <c r="AH154" s="882"/>
      <c r="AI154" s="882"/>
      <c r="AJ154" s="882"/>
      <c r="AK154" s="882"/>
      <c r="AL154" s="882"/>
      <c r="AM154" s="882"/>
      <c r="AN154" s="882"/>
      <c r="AO154" s="882"/>
      <c r="AP154" s="882"/>
      <c r="AQ154" s="882"/>
      <c r="AR154" s="882"/>
      <c r="AS154" s="882"/>
      <c r="AT154" s="882"/>
      <c r="AU154" s="882"/>
      <c r="AV154" s="882"/>
      <c r="AW154" s="882"/>
      <c r="AX154" s="882"/>
      <c r="AY154" s="882"/>
      <c r="AZ154" s="882"/>
      <c r="BA154" s="882"/>
      <c r="BB154" s="882"/>
      <c r="BC154" s="882"/>
      <c r="BD154" s="882"/>
      <c r="BE154" s="882"/>
      <c r="BF154" s="882"/>
      <c r="BG154" s="882"/>
      <c r="BH154" s="882"/>
    </row>
    <row r="155" spans="1:60" outlineLevel="2">
      <c r="A155" s="883"/>
      <c r="B155" s="884"/>
      <c r="C155" s="1238" t="s">
        <v>1200</v>
      </c>
      <c r="D155" s="1239"/>
      <c r="E155" s="1239"/>
      <c r="F155" s="1239"/>
      <c r="G155" s="1239"/>
      <c r="H155" s="881"/>
      <c r="I155" s="881"/>
      <c r="J155" s="881"/>
      <c r="K155" s="881"/>
      <c r="L155" s="881"/>
      <c r="M155" s="881"/>
      <c r="N155" s="885"/>
      <c r="O155" s="885"/>
      <c r="P155" s="885"/>
      <c r="Q155" s="885"/>
      <c r="R155" s="881"/>
      <c r="S155" s="881"/>
      <c r="T155" s="881"/>
      <c r="U155" s="881"/>
      <c r="V155" s="881"/>
      <c r="W155" s="881"/>
      <c r="X155" s="881"/>
      <c r="Y155" s="881"/>
      <c r="Z155" s="882"/>
      <c r="AA155" s="882"/>
      <c r="AB155" s="882"/>
      <c r="AC155" s="882"/>
      <c r="AD155" s="882"/>
      <c r="AE155" s="882"/>
      <c r="AF155" s="882"/>
      <c r="AG155" s="882" t="s">
        <v>1138</v>
      </c>
      <c r="AH155" s="882"/>
      <c r="AI155" s="882"/>
      <c r="AJ155" s="882"/>
      <c r="AK155" s="882"/>
      <c r="AL155" s="882"/>
      <c r="AM155" s="882"/>
      <c r="AN155" s="882"/>
      <c r="AO155" s="882"/>
      <c r="AP155" s="882"/>
      <c r="AQ155" s="882"/>
      <c r="AR155" s="882"/>
      <c r="AS155" s="882"/>
      <c r="AT155" s="882"/>
      <c r="AU155" s="882"/>
      <c r="AV155" s="882"/>
      <c r="AW155" s="882"/>
      <c r="AX155" s="882"/>
      <c r="AY155" s="882"/>
      <c r="AZ155" s="882"/>
      <c r="BA155" s="882"/>
      <c r="BB155" s="882"/>
      <c r="BC155" s="882"/>
      <c r="BD155" s="882"/>
      <c r="BE155" s="882"/>
      <c r="BF155" s="882"/>
      <c r="BG155" s="882"/>
      <c r="BH155" s="882"/>
    </row>
    <row r="156" spans="1:60" outlineLevel="2">
      <c r="A156" s="883"/>
      <c r="B156" s="884"/>
      <c r="C156" s="886" t="s">
        <v>921</v>
      </c>
      <c r="D156" s="887"/>
      <c r="E156" s="888"/>
      <c r="F156" s="881"/>
      <c r="G156" s="881"/>
      <c r="H156" s="881"/>
      <c r="I156" s="881"/>
      <c r="J156" s="881"/>
      <c r="K156" s="881"/>
      <c r="L156" s="881"/>
      <c r="M156" s="881"/>
      <c r="N156" s="885"/>
      <c r="O156" s="885"/>
      <c r="P156" s="885"/>
      <c r="Q156" s="885"/>
      <c r="R156" s="881"/>
      <c r="S156" s="881"/>
      <c r="T156" s="881"/>
      <c r="U156" s="881"/>
      <c r="V156" s="881"/>
      <c r="W156" s="881"/>
      <c r="X156" s="881"/>
      <c r="Y156" s="881"/>
      <c r="Z156" s="882"/>
      <c r="AA156" s="882"/>
      <c r="AB156" s="882"/>
      <c r="AC156" s="882"/>
      <c r="AD156" s="882"/>
      <c r="AE156" s="882"/>
      <c r="AF156" s="882"/>
      <c r="AG156" s="882" t="s">
        <v>298</v>
      </c>
      <c r="AH156" s="882">
        <v>0</v>
      </c>
      <c r="AI156" s="882"/>
      <c r="AJ156" s="882"/>
      <c r="AK156" s="882"/>
      <c r="AL156" s="882"/>
      <c r="AM156" s="882"/>
      <c r="AN156" s="882"/>
      <c r="AO156" s="882"/>
      <c r="AP156" s="882"/>
      <c r="AQ156" s="882"/>
      <c r="AR156" s="882"/>
      <c r="AS156" s="882"/>
      <c r="AT156" s="882"/>
      <c r="AU156" s="882"/>
      <c r="AV156" s="882"/>
      <c r="AW156" s="882"/>
      <c r="AX156" s="882"/>
      <c r="AY156" s="882"/>
      <c r="AZ156" s="882"/>
      <c r="BA156" s="882"/>
      <c r="BB156" s="882"/>
      <c r="BC156" s="882"/>
      <c r="BD156" s="882"/>
      <c r="BE156" s="882"/>
      <c r="BF156" s="882"/>
      <c r="BG156" s="882"/>
      <c r="BH156" s="882"/>
    </row>
    <row r="157" spans="1:60" ht="22.5" outlineLevel="3">
      <c r="A157" s="883"/>
      <c r="B157" s="884"/>
      <c r="C157" s="886" t="s">
        <v>1008</v>
      </c>
      <c r="D157" s="887"/>
      <c r="E157" s="888"/>
      <c r="F157" s="881"/>
      <c r="G157" s="881"/>
      <c r="H157" s="881"/>
      <c r="I157" s="881"/>
      <c r="J157" s="881"/>
      <c r="K157" s="881"/>
      <c r="L157" s="881"/>
      <c r="M157" s="881"/>
      <c r="N157" s="885"/>
      <c r="O157" s="885"/>
      <c r="P157" s="885"/>
      <c r="Q157" s="885"/>
      <c r="R157" s="881"/>
      <c r="S157" s="881"/>
      <c r="T157" s="881"/>
      <c r="U157" s="881"/>
      <c r="V157" s="881"/>
      <c r="W157" s="881"/>
      <c r="X157" s="881"/>
      <c r="Y157" s="881"/>
      <c r="Z157" s="882"/>
      <c r="AA157" s="882"/>
      <c r="AB157" s="882"/>
      <c r="AC157" s="882"/>
      <c r="AD157" s="882"/>
      <c r="AE157" s="882"/>
      <c r="AF157" s="882"/>
      <c r="AG157" s="882" t="s">
        <v>298</v>
      </c>
      <c r="AH157" s="882">
        <v>0</v>
      </c>
      <c r="AI157" s="882"/>
      <c r="AJ157" s="882"/>
      <c r="AK157" s="882"/>
      <c r="AL157" s="882"/>
      <c r="AM157" s="882"/>
      <c r="AN157" s="882"/>
      <c r="AO157" s="882"/>
      <c r="AP157" s="882"/>
      <c r="AQ157" s="882"/>
      <c r="AR157" s="882"/>
      <c r="AS157" s="882"/>
      <c r="AT157" s="882"/>
      <c r="AU157" s="882"/>
      <c r="AV157" s="882"/>
      <c r="AW157" s="882"/>
      <c r="AX157" s="882"/>
      <c r="AY157" s="882"/>
      <c r="AZ157" s="882"/>
      <c r="BA157" s="882"/>
      <c r="BB157" s="882"/>
      <c r="BC157" s="882"/>
      <c r="BD157" s="882"/>
      <c r="BE157" s="882"/>
      <c r="BF157" s="882"/>
      <c r="BG157" s="882"/>
      <c r="BH157" s="882"/>
    </row>
    <row r="158" spans="1:60" outlineLevel="3">
      <c r="A158" s="883"/>
      <c r="B158" s="884"/>
      <c r="C158" s="886" t="s">
        <v>1009</v>
      </c>
      <c r="D158" s="887"/>
      <c r="E158" s="888">
        <v>0.21354999999999999</v>
      </c>
      <c r="F158" s="881"/>
      <c r="G158" s="881"/>
      <c r="H158" s="881"/>
      <c r="I158" s="881"/>
      <c r="J158" s="881"/>
      <c r="K158" s="881"/>
      <c r="L158" s="881"/>
      <c r="M158" s="881"/>
      <c r="N158" s="885"/>
      <c r="O158" s="885"/>
      <c r="P158" s="885"/>
      <c r="Q158" s="885"/>
      <c r="R158" s="881"/>
      <c r="S158" s="881"/>
      <c r="T158" s="881"/>
      <c r="U158" s="881"/>
      <c r="V158" s="881"/>
      <c r="W158" s="881"/>
      <c r="X158" s="881"/>
      <c r="Y158" s="881"/>
      <c r="Z158" s="882"/>
      <c r="AA158" s="882"/>
      <c r="AB158" s="882"/>
      <c r="AC158" s="882"/>
      <c r="AD158" s="882"/>
      <c r="AE158" s="882"/>
      <c r="AF158" s="882"/>
      <c r="AG158" s="882" t="s">
        <v>298</v>
      </c>
      <c r="AH158" s="882">
        <v>0</v>
      </c>
      <c r="AI158" s="882"/>
      <c r="AJ158" s="882"/>
      <c r="AK158" s="882"/>
      <c r="AL158" s="882"/>
      <c r="AM158" s="882"/>
      <c r="AN158" s="882"/>
      <c r="AO158" s="882"/>
      <c r="AP158" s="882"/>
      <c r="AQ158" s="882"/>
      <c r="AR158" s="882"/>
      <c r="AS158" s="882"/>
      <c r="AT158" s="882"/>
      <c r="AU158" s="882"/>
      <c r="AV158" s="882"/>
      <c r="AW158" s="882"/>
      <c r="AX158" s="882"/>
      <c r="AY158" s="882"/>
      <c r="AZ158" s="882"/>
      <c r="BA158" s="882"/>
      <c r="BB158" s="882"/>
      <c r="BC158" s="882"/>
      <c r="BD158" s="882"/>
      <c r="BE158" s="882"/>
      <c r="BF158" s="882"/>
      <c r="BG158" s="882"/>
      <c r="BH158" s="882"/>
    </row>
    <row r="159" spans="1:60" ht="22.5" outlineLevel="1">
      <c r="A159" s="873">
        <v>56</v>
      </c>
      <c r="B159" s="874" t="s">
        <v>1011</v>
      </c>
      <c r="C159" s="875" t="s">
        <v>1202</v>
      </c>
      <c r="D159" s="876" t="s">
        <v>366</v>
      </c>
      <c r="E159" s="877">
        <v>0.21354999999999999</v>
      </c>
      <c r="F159" s="878"/>
      <c r="G159" s="879">
        <f>ROUND(E159*F159,2)</f>
        <v>0</v>
      </c>
      <c r="H159" s="878"/>
      <c r="I159" s="879">
        <f>ROUND(E159*H159,2)</f>
        <v>0</v>
      </c>
      <c r="J159" s="878"/>
      <c r="K159" s="879">
        <f>ROUND(E159*J159,2)</f>
        <v>0</v>
      </c>
      <c r="L159" s="879">
        <v>21</v>
      </c>
      <c r="M159" s="879">
        <f>G159*(1+L159/100)</f>
        <v>0</v>
      </c>
      <c r="N159" s="877">
        <v>0</v>
      </c>
      <c r="O159" s="877">
        <f>ROUND(E159*N159,2)</f>
        <v>0</v>
      </c>
      <c r="P159" s="877">
        <v>0</v>
      </c>
      <c r="Q159" s="877">
        <f>ROUND(E159*P159,2)</f>
        <v>0</v>
      </c>
      <c r="R159" s="879" t="s">
        <v>1150</v>
      </c>
      <c r="S159" s="879" t="s">
        <v>384</v>
      </c>
      <c r="T159" s="880" t="s">
        <v>384</v>
      </c>
      <c r="U159" s="881">
        <v>0</v>
      </c>
      <c r="V159" s="881">
        <f>ROUND(E159*U159,2)</f>
        <v>0</v>
      </c>
      <c r="W159" s="881"/>
      <c r="X159" s="881" t="s">
        <v>367</v>
      </c>
      <c r="Y159" s="881" t="s">
        <v>310</v>
      </c>
      <c r="Z159" s="882"/>
      <c r="AA159" s="882"/>
      <c r="AB159" s="882"/>
      <c r="AC159" s="882"/>
      <c r="AD159" s="882"/>
      <c r="AE159" s="882"/>
      <c r="AF159" s="882"/>
      <c r="AG159" s="882" t="s">
        <v>935</v>
      </c>
      <c r="AH159" s="882"/>
      <c r="AI159" s="882"/>
      <c r="AJ159" s="882"/>
      <c r="AK159" s="882"/>
      <c r="AL159" s="882"/>
      <c r="AM159" s="882"/>
      <c r="AN159" s="882"/>
      <c r="AO159" s="882"/>
      <c r="AP159" s="882"/>
      <c r="AQ159" s="882"/>
      <c r="AR159" s="882"/>
      <c r="AS159" s="882"/>
      <c r="AT159" s="882"/>
      <c r="AU159" s="882"/>
      <c r="AV159" s="882"/>
      <c r="AW159" s="882"/>
      <c r="AX159" s="882"/>
      <c r="AY159" s="882"/>
      <c r="AZ159" s="882"/>
      <c r="BA159" s="882"/>
      <c r="BB159" s="882"/>
      <c r="BC159" s="882"/>
      <c r="BD159" s="882"/>
      <c r="BE159" s="882"/>
      <c r="BF159" s="882"/>
      <c r="BG159" s="882"/>
      <c r="BH159" s="882"/>
    </row>
    <row r="160" spans="1:60" outlineLevel="2">
      <c r="A160" s="883"/>
      <c r="B160" s="884"/>
      <c r="C160" s="1238" t="s">
        <v>1200</v>
      </c>
      <c r="D160" s="1239"/>
      <c r="E160" s="1239"/>
      <c r="F160" s="1239"/>
      <c r="G160" s="1239"/>
      <c r="H160" s="881"/>
      <c r="I160" s="881"/>
      <c r="J160" s="881"/>
      <c r="K160" s="881"/>
      <c r="L160" s="881"/>
      <c r="M160" s="881"/>
      <c r="N160" s="885"/>
      <c r="O160" s="885"/>
      <c r="P160" s="885"/>
      <c r="Q160" s="885"/>
      <c r="R160" s="881"/>
      <c r="S160" s="881"/>
      <c r="T160" s="881"/>
      <c r="U160" s="881"/>
      <c r="V160" s="881"/>
      <c r="W160" s="881"/>
      <c r="X160" s="881"/>
      <c r="Y160" s="881"/>
      <c r="Z160" s="882"/>
      <c r="AA160" s="882"/>
      <c r="AB160" s="882"/>
      <c r="AC160" s="882"/>
      <c r="AD160" s="882"/>
      <c r="AE160" s="882"/>
      <c r="AF160" s="882"/>
      <c r="AG160" s="882" t="s">
        <v>1138</v>
      </c>
      <c r="AH160" s="882"/>
      <c r="AI160" s="882"/>
      <c r="AJ160" s="882"/>
      <c r="AK160" s="882"/>
      <c r="AL160" s="882"/>
      <c r="AM160" s="882"/>
      <c r="AN160" s="882"/>
      <c r="AO160" s="882"/>
      <c r="AP160" s="882"/>
      <c r="AQ160" s="882"/>
      <c r="AR160" s="882"/>
      <c r="AS160" s="882"/>
      <c r="AT160" s="882"/>
      <c r="AU160" s="882"/>
      <c r="AV160" s="882"/>
      <c r="AW160" s="882"/>
      <c r="AX160" s="882"/>
      <c r="AY160" s="882"/>
      <c r="AZ160" s="882"/>
      <c r="BA160" s="882"/>
      <c r="BB160" s="882"/>
      <c r="BC160" s="882"/>
      <c r="BD160" s="882"/>
      <c r="BE160" s="882"/>
      <c r="BF160" s="882"/>
      <c r="BG160" s="882"/>
      <c r="BH160" s="882"/>
    </row>
    <row r="161" spans="1:60" outlineLevel="2">
      <c r="A161" s="883"/>
      <c r="B161" s="884"/>
      <c r="C161" s="886" t="s">
        <v>921</v>
      </c>
      <c r="D161" s="887"/>
      <c r="E161" s="888"/>
      <c r="F161" s="881"/>
      <c r="G161" s="881"/>
      <c r="H161" s="881"/>
      <c r="I161" s="881"/>
      <c r="J161" s="881"/>
      <c r="K161" s="881"/>
      <c r="L161" s="881"/>
      <c r="M161" s="881"/>
      <c r="N161" s="885"/>
      <c r="O161" s="885"/>
      <c r="P161" s="885"/>
      <c r="Q161" s="885"/>
      <c r="R161" s="881"/>
      <c r="S161" s="881"/>
      <c r="T161" s="881"/>
      <c r="U161" s="881"/>
      <c r="V161" s="881"/>
      <c r="W161" s="881"/>
      <c r="X161" s="881"/>
      <c r="Y161" s="881"/>
      <c r="Z161" s="882"/>
      <c r="AA161" s="882"/>
      <c r="AB161" s="882"/>
      <c r="AC161" s="882"/>
      <c r="AD161" s="882"/>
      <c r="AE161" s="882"/>
      <c r="AF161" s="882"/>
      <c r="AG161" s="882" t="s">
        <v>298</v>
      </c>
      <c r="AH161" s="882">
        <v>0</v>
      </c>
      <c r="AI161" s="882"/>
      <c r="AJ161" s="882"/>
      <c r="AK161" s="882"/>
      <c r="AL161" s="882"/>
      <c r="AM161" s="882"/>
      <c r="AN161" s="882"/>
      <c r="AO161" s="882"/>
      <c r="AP161" s="882"/>
      <c r="AQ161" s="882"/>
      <c r="AR161" s="882"/>
      <c r="AS161" s="882"/>
      <c r="AT161" s="882"/>
      <c r="AU161" s="882"/>
      <c r="AV161" s="882"/>
      <c r="AW161" s="882"/>
      <c r="AX161" s="882"/>
      <c r="AY161" s="882"/>
      <c r="AZ161" s="882"/>
      <c r="BA161" s="882"/>
      <c r="BB161" s="882"/>
      <c r="BC161" s="882"/>
      <c r="BD161" s="882"/>
      <c r="BE161" s="882"/>
      <c r="BF161" s="882"/>
      <c r="BG161" s="882"/>
      <c r="BH161" s="882"/>
    </row>
    <row r="162" spans="1:60" ht="22.5" outlineLevel="3">
      <c r="A162" s="883"/>
      <c r="B162" s="884"/>
      <c r="C162" s="886" t="s">
        <v>1008</v>
      </c>
      <c r="D162" s="887"/>
      <c r="E162" s="888"/>
      <c r="F162" s="881"/>
      <c r="G162" s="881"/>
      <c r="H162" s="881"/>
      <c r="I162" s="881"/>
      <c r="J162" s="881"/>
      <c r="K162" s="881"/>
      <c r="L162" s="881"/>
      <c r="M162" s="881"/>
      <c r="N162" s="885"/>
      <c r="O162" s="885"/>
      <c r="P162" s="885"/>
      <c r="Q162" s="885"/>
      <c r="R162" s="881"/>
      <c r="S162" s="881"/>
      <c r="T162" s="881"/>
      <c r="U162" s="881"/>
      <c r="V162" s="881"/>
      <c r="W162" s="881"/>
      <c r="X162" s="881"/>
      <c r="Y162" s="881"/>
      <c r="Z162" s="882"/>
      <c r="AA162" s="882"/>
      <c r="AB162" s="882"/>
      <c r="AC162" s="882"/>
      <c r="AD162" s="882"/>
      <c r="AE162" s="882"/>
      <c r="AF162" s="882"/>
      <c r="AG162" s="882" t="s">
        <v>298</v>
      </c>
      <c r="AH162" s="882">
        <v>0</v>
      </c>
      <c r="AI162" s="882"/>
      <c r="AJ162" s="882"/>
      <c r="AK162" s="882"/>
      <c r="AL162" s="882"/>
      <c r="AM162" s="882"/>
      <c r="AN162" s="882"/>
      <c r="AO162" s="882"/>
      <c r="AP162" s="882"/>
      <c r="AQ162" s="882"/>
      <c r="AR162" s="882"/>
      <c r="AS162" s="882"/>
      <c r="AT162" s="882"/>
      <c r="AU162" s="882"/>
      <c r="AV162" s="882"/>
      <c r="AW162" s="882"/>
      <c r="AX162" s="882"/>
      <c r="AY162" s="882"/>
      <c r="AZ162" s="882"/>
      <c r="BA162" s="882"/>
      <c r="BB162" s="882"/>
      <c r="BC162" s="882"/>
      <c r="BD162" s="882"/>
      <c r="BE162" s="882"/>
      <c r="BF162" s="882"/>
      <c r="BG162" s="882"/>
      <c r="BH162" s="882"/>
    </row>
    <row r="163" spans="1:60" outlineLevel="3">
      <c r="A163" s="883"/>
      <c r="B163" s="884"/>
      <c r="C163" s="886" t="s">
        <v>1009</v>
      </c>
      <c r="D163" s="887"/>
      <c r="E163" s="888">
        <v>0.21354999999999999</v>
      </c>
      <c r="F163" s="881"/>
      <c r="G163" s="881"/>
      <c r="H163" s="881"/>
      <c r="I163" s="881"/>
      <c r="J163" s="881"/>
      <c r="K163" s="881"/>
      <c r="L163" s="881"/>
      <c r="M163" s="881"/>
      <c r="N163" s="885"/>
      <c r="O163" s="885"/>
      <c r="P163" s="885"/>
      <c r="Q163" s="885"/>
      <c r="R163" s="881"/>
      <c r="S163" s="881"/>
      <c r="T163" s="881"/>
      <c r="U163" s="881"/>
      <c r="V163" s="881"/>
      <c r="W163" s="881"/>
      <c r="X163" s="881"/>
      <c r="Y163" s="881"/>
      <c r="Z163" s="882"/>
      <c r="AA163" s="882"/>
      <c r="AB163" s="882"/>
      <c r="AC163" s="882"/>
      <c r="AD163" s="882"/>
      <c r="AE163" s="882"/>
      <c r="AF163" s="882"/>
      <c r="AG163" s="882" t="s">
        <v>298</v>
      </c>
      <c r="AH163" s="882">
        <v>0</v>
      </c>
      <c r="AI163" s="882"/>
      <c r="AJ163" s="882"/>
      <c r="AK163" s="882"/>
      <c r="AL163" s="882"/>
      <c r="AM163" s="882"/>
      <c r="AN163" s="882"/>
      <c r="AO163" s="882"/>
      <c r="AP163" s="882"/>
      <c r="AQ163" s="882"/>
      <c r="AR163" s="882"/>
      <c r="AS163" s="882"/>
      <c r="AT163" s="882"/>
      <c r="AU163" s="882"/>
      <c r="AV163" s="882"/>
      <c r="AW163" s="882"/>
      <c r="AX163" s="882"/>
      <c r="AY163" s="882"/>
      <c r="AZ163" s="882"/>
      <c r="BA163" s="882"/>
      <c r="BB163" s="882"/>
      <c r="BC163" s="882"/>
      <c r="BD163" s="882"/>
      <c r="BE163" s="882"/>
      <c r="BF163" s="882"/>
      <c r="BG163" s="882"/>
      <c r="BH163" s="882"/>
    </row>
    <row r="164" spans="1:60">
      <c r="A164" s="865" t="s">
        <v>288</v>
      </c>
      <c r="B164" s="866" t="s">
        <v>899</v>
      </c>
      <c r="C164" s="867" t="s">
        <v>900</v>
      </c>
      <c r="D164" s="868"/>
      <c r="E164" s="869"/>
      <c r="F164" s="870"/>
      <c r="G164" s="870">
        <f>SUMIF(AG165:AG183,"&lt;&gt;NOR",G165:G183)</f>
        <v>0</v>
      </c>
      <c r="H164" s="870"/>
      <c r="I164" s="870">
        <f>SUM(I165:I183)</f>
        <v>0</v>
      </c>
      <c r="J164" s="870"/>
      <c r="K164" s="870">
        <f>SUM(K165:K183)</f>
        <v>0</v>
      </c>
      <c r="L164" s="870"/>
      <c r="M164" s="870">
        <f>SUM(M165:M183)</f>
        <v>0</v>
      </c>
      <c r="N164" s="869"/>
      <c r="O164" s="869">
        <f>SUM(O165:O183)</f>
        <v>0</v>
      </c>
      <c r="P164" s="869"/>
      <c r="Q164" s="869">
        <f>SUM(Q165:Q183)</f>
        <v>0</v>
      </c>
      <c r="R164" s="870"/>
      <c r="S164" s="870"/>
      <c r="T164" s="871"/>
      <c r="U164" s="872"/>
      <c r="V164" s="872">
        <f>SUM(V165:V183)</f>
        <v>6.4799999999999995</v>
      </c>
      <c r="W164" s="872"/>
      <c r="X164" s="872"/>
      <c r="Y164" s="872"/>
      <c r="AG164" s="816" t="s">
        <v>289</v>
      </c>
    </row>
    <row r="165" spans="1:60" ht="33.75" outlineLevel="1">
      <c r="A165" s="873">
        <v>57</v>
      </c>
      <c r="B165" s="874" t="s">
        <v>1012</v>
      </c>
      <c r="C165" s="875" t="s">
        <v>1203</v>
      </c>
      <c r="D165" s="876" t="s">
        <v>292</v>
      </c>
      <c r="E165" s="877">
        <v>1</v>
      </c>
      <c r="F165" s="878"/>
      <c r="G165" s="879">
        <f>ROUND(E165*F165,2)</f>
        <v>0</v>
      </c>
      <c r="H165" s="878"/>
      <c r="I165" s="879">
        <f>ROUND(E165*H165,2)</f>
        <v>0</v>
      </c>
      <c r="J165" s="878"/>
      <c r="K165" s="879">
        <f>ROUND(E165*J165,2)</f>
        <v>0</v>
      </c>
      <c r="L165" s="879">
        <v>21</v>
      </c>
      <c r="M165" s="879">
        <f>G165*(1+L165/100)</f>
        <v>0</v>
      </c>
      <c r="N165" s="877">
        <v>3.64E-3</v>
      </c>
      <c r="O165" s="877">
        <f>ROUND(E165*N165,2)</f>
        <v>0</v>
      </c>
      <c r="P165" s="877">
        <v>0</v>
      </c>
      <c r="Q165" s="877">
        <f>ROUND(E165*P165,2)</f>
        <v>0</v>
      </c>
      <c r="R165" s="879" t="s">
        <v>1150</v>
      </c>
      <c r="S165" s="879" t="s">
        <v>384</v>
      </c>
      <c r="T165" s="880" t="s">
        <v>384</v>
      </c>
      <c r="U165" s="881">
        <v>1.04</v>
      </c>
      <c r="V165" s="881">
        <f>ROUND(E165*U165,2)</f>
        <v>1.04</v>
      </c>
      <c r="W165" s="881"/>
      <c r="X165" s="881" t="s">
        <v>294</v>
      </c>
      <c r="Y165" s="881" t="s">
        <v>310</v>
      </c>
      <c r="Z165" s="882"/>
      <c r="AA165" s="882"/>
      <c r="AB165" s="882"/>
      <c r="AC165" s="882"/>
      <c r="AD165" s="882"/>
      <c r="AE165" s="882"/>
      <c r="AF165" s="882"/>
      <c r="AG165" s="882" t="s">
        <v>296</v>
      </c>
      <c r="AH165" s="882"/>
      <c r="AI165" s="882"/>
      <c r="AJ165" s="882"/>
      <c r="AK165" s="882"/>
      <c r="AL165" s="882"/>
      <c r="AM165" s="882"/>
      <c r="AN165" s="882"/>
      <c r="AO165" s="882"/>
      <c r="AP165" s="882"/>
      <c r="AQ165" s="882"/>
      <c r="AR165" s="882"/>
      <c r="AS165" s="882"/>
      <c r="AT165" s="882"/>
      <c r="AU165" s="882"/>
      <c r="AV165" s="882"/>
      <c r="AW165" s="882"/>
      <c r="AX165" s="882"/>
      <c r="AY165" s="882"/>
      <c r="AZ165" s="882"/>
      <c r="BA165" s="882"/>
      <c r="BB165" s="882"/>
      <c r="BC165" s="882"/>
      <c r="BD165" s="882"/>
      <c r="BE165" s="882"/>
      <c r="BF165" s="882"/>
      <c r="BG165" s="882"/>
      <c r="BH165" s="882"/>
    </row>
    <row r="166" spans="1:60" ht="22.5" outlineLevel="2">
      <c r="A166" s="883"/>
      <c r="B166" s="884"/>
      <c r="C166" s="1238" t="s">
        <v>1204</v>
      </c>
      <c r="D166" s="1239"/>
      <c r="E166" s="1239"/>
      <c r="F166" s="1239"/>
      <c r="G166" s="1239"/>
      <c r="H166" s="881"/>
      <c r="I166" s="881"/>
      <c r="J166" s="881"/>
      <c r="K166" s="881"/>
      <c r="L166" s="881"/>
      <c r="M166" s="881"/>
      <c r="N166" s="885"/>
      <c r="O166" s="885"/>
      <c r="P166" s="885"/>
      <c r="Q166" s="885"/>
      <c r="R166" s="881"/>
      <c r="S166" s="881"/>
      <c r="T166" s="881"/>
      <c r="U166" s="881"/>
      <c r="V166" s="881"/>
      <c r="W166" s="881"/>
      <c r="X166" s="881"/>
      <c r="Y166" s="881"/>
      <c r="Z166" s="882"/>
      <c r="AA166" s="882"/>
      <c r="AB166" s="882"/>
      <c r="AC166" s="882"/>
      <c r="AD166" s="882"/>
      <c r="AE166" s="882"/>
      <c r="AF166" s="882"/>
      <c r="AG166" s="882" t="s">
        <v>1138</v>
      </c>
      <c r="AH166" s="882"/>
      <c r="AI166" s="882"/>
      <c r="AJ166" s="882"/>
      <c r="AK166" s="882"/>
      <c r="AL166" s="882"/>
      <c r="AM166" s="882"/>
      <c r="AN166" s="882"/>
      <c r="AO166" s="882"/>
      <c r="AP166" s="882"/>
      <c r="AQ166" s="882"/>
      <c r="AR166" s="882"/>
      <c r="AS166" s="882"/>
      <c r="AT166" s="882"/>
      <c r="AU166" s="882"/>
      <c r="AV166" s="882"/>
      <c r="AW166" s="882"/>
      <c r="AX166" s="882"/>
      <c r="AY166" s="882"/>
      <c r="AZ166" s="882"/>
      <c r="BA166" s="897" t="str">
        <f>C166</f>
        <v>osazení nádoby do potrubního rozvodu, s ukotvením do zdi nebo do podlahy, včetně dodávky nádoby, armatur a přípojného šroubení, bez dodávky kotvícího materiálu</v>
      </c>
      <c r="BB166" s="882"/>
      <c r="BC166" s="882"/>
      <c r="BD166" s="882"/>
      <c r="BE166" s="882"/>
      <c r="BF166" s="882"/>
      <c r="BG166" s="882"/>
      <c r="BH166" s="882"/>
    </row>
    <row r="167" spans="1:60" outlineLevel="1">
      <c r="A167" s="889">
        <v>58</v>
      </c>
      <c r="B167" s="890" t="s">
        <v>1013</v>
      </c>
      <c r="C167" s="891" t="s">
        <v>1205</v>
      </c>
      <c r="D167" s="892" t="s">
        <v>292</v>
      </c>
      <c r="E167" s="893">
        <v>1</v>
      </c>
      <c r="F167" s="894"/>
      <c r="G167" s="895">
        <f>ROUND(E167*F167,2)</f>
        <v>0</v>
      </c>
      <c r="H167" s="894"/>
      <c r="I167" s="895">
        <f>ROUND(E167*H167,2)</f>
        <v>0</v>
      </c>
      <c r="J167" s="894"/>
      <c r="K167" s="895">
        <f>ROUND(E167*J167,2)</f>
        <v>0</v>
      </c>
      <c r="L167" s="895">
        <v>21</v>
      </c>
      <c r="M167" s="895">
        <f>G167*(1+L167/100)</f>
        <v>0</v>
      </c>
      <c r="N167" s="893">
        <v>2.5200000000000001E-3</v>
      </c>
      <c r="O167" s="893">
        <f>ROUND(E167*N167,2)</f>
        <v>0</v>
      </c>
      <c r="P167" s="893">
        <v>0</v>
      </c>
      <c r="Q167" s="893">
        <f>ROUND(E167*P167,2)</f>
        <v>0</v>
      </c>
      <c r="R167" s="895" t="s">
        <v>1206</v>
      </c>
      <c r="S167" s="895" t="s">
        <v>384</v>
      </c>
      <c r="T167" s="896" t="s">
        <v>384</v>
      </c>
      <c r="U167" s="881">
        <v>0.433</v>
      </c>
      <c r="V167" s="881">
        <f>ROUND(E167*U167,2)</f>
        <v>0.43</v>
      </c>
      <c r="W167" s="881"/>
      <c r="X167" s="881" t="s">
        <v>294</v>
      </c>
      <c r="Y167" s="881" t="s">
        <v>310</v>
      </c>
      <c r="Z167" s="882"/>
      <c r="AA167" s="882"/>
      <c r="AB167" s="882"/>
      <c r="AC167" s="882"/>
      <c r="AD167" s="882"/>
      <c r="AE167" s="882"/>
      <c r="AF167" s="882"/>
      <c r="AG167" s="882" t="s">
        <v>296</v>
      </c>
      <c r="AH167" s="882"/>
      <c r="AI167" s="882"/>
      <c r="AJ167" s="882"/>
      <c r="AK167" s="882"/>
      <c r="AL167" s="882"/>
      <c r="AM167" s="882"/>
      <c r="AN167" s="882"/>
      <c r="AO167" s="882"/>
      <c r="AP167" s="882"/>
      <c r="AQ167" s="882"/>
      <c r="AR167" s="882"/>
      <c r="AS167" s="882"/>
      <c r="AT167" s="882"/>
      <c r="AU167" s="882"/>
      <c r="AV167" s="882"/>
      <c r="AW167" s="882"/>
      <c r="AX167" s="882"/>
      <c r="AY167" s="882"/>
      <c r="AZ167" s="882"/>
      <c r="BA167" s="882"/>
      <c r="BB167" s="882"/>
      <c r="BC167" s="882"/>
      <c r="BD167" s="882"/>
      <c r="BE167" s="882"/>
      <c r="BF167" s="882"/>
      <c r="BG167" s="882"/>
      <c r="BH167" s="882"/>
    </row>
    <row r="168" spans="1:60" outlineLevel="1">
      <c r="A168" s="889">
        <v>59</v>
      </c>
      <c r="B168" s="890" t="s">
        <v>1014</v>
      </c>
      <c r="C168" s="891" t="s">
        <v>1207</v>
      </c>
      <c r="D168" s="892" t="s">
        <v>347</v>
      </c>
      <c r="E168" s="893">
        <v>5</v>
      </c>
      <c r="F168" s="894"/>
      <c r="G168" s="895">
        <f>ROUND(E168*F168,2)</f>
        <v>0</v>
      </c>
      <c r="H168" s="894"/>
      <c r="I168" s="895">
        <f>ROUND(E168*H168,2)</f>
        <v>0</v>
      </c>
      <c r="J168" s="894"/>
      <c r="K168" s="895">
        <f>ROUND(E168*J168,2)</f>
        <v>0</v>
      </c>
      <c r="L168" s="895">
        <v>21</v>
      </c>
      <c r="M168" s="895">
        <f>G168*(1+L168/100)</f>
        <v>0</v>
      </c>
      <c r="N168" s="893">
        <v>0</v>
      </c>
      <c r="O168" s="893">
        <f>ROUND(E168*N168,2)</f>
        <v>0</v>
      </c>
      <c r="P168" s="893">
        <v>0</v>
      </c>
      <c r="Q168" s="893">
        <f>ROUND(E168*P168,2)</f>
        <v>0</v>
      </c>
      <c r="R168" s="895" t="s">
        <v>348</v>
      </c>
      <c r="S168" s="895" t="s">
        <v>384</v>
      </c>
      <c r="T168" s="896" t="s">
        <v>384</v>
      </c>
      <c r="U168" s="881">
        <v>1</v>
      </c>
      <c r="V168" s="881">
        <f>ROUND(E168*U168,2)</f>
        <v>5</v>
      </c>
      <c r="W168" s="881"/>
      <c r="X168" s="881" t="s">
        <v>149</v>
      </c>
      <c r="Y168" s="881" t="s">
        <v>310</v>
      </c>
      <c r="Z168" s="882"/>
      <c r="AA168" s="882"/>
      <c r="AB168" s="882"/>
      <c r="AC168" s="882"/>
      <c r="AD168" s="882"/>
      <c r="AE168" s="882"/>
      <c r="AF168" s="882"/>
      <c r="AG168" s="882" t="s">
        <v>349</v>
      </c>
      <c r="AH168" s="882"/>
      <c r="AI168" s="882"/>
      <c r="AJ168" s="882"/>
      <c r="AK168" s="882"/>
      <c r="AL168" s="882"/>
      <c r="AM168" s="882"/>
      <c r="AN168" s="882"/>
      <c r="AO168" s="882"/>
      <c r="AP168" s="882"/>
      <c r="AQ168" s="882"/>
      <c r="AR168" s="882"/>
      <c r="AS168" s="882"/>
      <c r="AT168" s="882"/>
      <c r="AU168" s="882"/>
      <c r="AV168" s="882"/>
      <c r="AW168" s="882"/>
      <c r="AX168" s="882"/>
      <c r="AY168" s="882"/>
      <c r="AZ168" s="882"/>
      <c r="BA168" s="882"/>
      <c r="BB168" s="882"/>
      <c r="BC168" s="882"/>
      <c r="BD168" s="882"/>
      <c r="BE168" s="882"/>
      <c r="BF168" s="882"/>
      <c r="BG168" s="882"/>
      <c r="BH168" s="882"/>
    </row>
    <row r="169" spans="1:60" outlineLevel="1">
      <c r="A169" s="873">
        <v>60</v>
      </c>
      <c r="B169" s="874" t="s">
        <v>1015</v>
      </c>
      <c r="C169" s="875" t="s">
        <v>1208</v>
      </c>
      <c r="D169" s="876" t="s">
        <v>366</v>
      </c>
      <c r="E169" s="877">
        <v>6.1599999999999997E-3</v>
      </c>
      <c r="F169" s="878"/>
      <c r="G169" s="879">
        <f>ROUND(E169*F169,2)</f>
        <v>0</v>
      </c>
      <c r="H169" s="878"/>
      <c r="I169" s="879">
        <f>ROUND(E169*H169,2)</f>
        <v>0</v>
      </c>
      <c r="J169" s="878"/>
      <c r="K169" s="879">
        <f>ROUND(E169*J169,2)</f>
        <v>0</v>
      </c>
      <c r="L169" s="879">
        <v>21</v>
      </c>
      <c r="M169" s="879">
        <f>G169*(1+L169/100)</f>
        <v>0</v>
      </c>
      <c r="N169" s="877">
        <v>0</v>
      </c>
      <c r="O169" s="877">
        <f>ROUND(E169*N169,2)</f>
        <v>0</v>
      </c>
      <c r="P169" s="877">
        <v>0</v>
      </c>
      <c r="Q169" s="877">
        <f>ROUND(E169*P169,2)</f>
        <v>0</v>
      </c>
      <c r="R169" s="879" t="s">
        <v>1150</v>
      </c>
      <c r="S169" s="879" t="s">
        <v>384</v>
      </c>
      <c r="T169" s="880" t="s">
        <v>384</v>
      </c>
      <c r="U169" s="881">
        <v>2.3639999999999999</v>
      </c>
      <c r="V169" s="881">
        <f>ROUND(E169*U169,2)</f>
        <v>0.01</v>
      </c>
      <c r="W169" s="881"/>
      <c r="X169" s="881" t="s">
        <v>367</v>
      </c>
      <c r="Y169" s="881" t="s">
        <v>310</v>
      </c>
      <c r="Z169" s="882"/>
      <c r="AA169" s="882"/>
      <c r="AB169" s="882"/>
      <c r="AC169" s="882"/>
      <c r="AD169" s="882"/>
      <c r="AE169" s="882"/>
      <c r="AF169" s="882"/>
      <c r="AG169" s="882" t="s">
        <v>368</v>
      </c>
      <c r="AH169" s="882"/>
      <c r="AI169" s="882"/>
      <c r="AJ169" s="882"/>
      <c r="AK169" s="882"/>
      <c r="AL169" s="882"/>
      <c r="AM169" s="882"/>
      <c r="AN169" s="882"/>
      <c r="AO169" s="882"/>
      <c r="AP169" s="882"/>
      <c r="AQ169" s="882"/>
      <c r="AR169" s="882"/>
      <c r="AS169" s="882"/>
      <c r="AT169" s="882"/>
      <c r="AU169" s="882"/>
      <c r="AV169" s="882"/>
      <c r="AW169" s="882"/>
      <c r="AX169" s="882"/>
      <c r="AY169" s="882"/>
      <c r="AZ169" s="882"/>
      <c r="BA169" s="882"/>
      <c r="BB169" s="882"/>
      <c r="BC169" s="882"/>
      <c r="BD169" s="882"/>
      <c r="BE169" s="882"/>
      <c r="BF169" s="882"/>
      <c r="BG169" s="882"/>
      <c r="BH169" s="882"/>
    </row>
    <row r="170" spans="1:60" outlineLevel="2">
      <c r="A170" s="883"/>
      <c r="B170" s="884"/>
      <c r="C170" s="1238" t="s">
        <v>1200</v>
      </c>
      <c r="D170" s="1239"/>
      <c r="E170" s="1239"/>
      <c r="F170" s="1239"/>
      <c r="G170" s="1239"/>
      <c r="H170" s="881"/>
      <c r="I170" s="881"/>
      <c r="J170" s="881"/>
      <c r="K170" s="881"/>
      <c r="L170" s="881"/>
      <c r="M170" s="881"/>
      <c r="N170" s="885"/>
      <c r="O170" s="885"/>
      <c r="P170" s="885"/>
      <c r="Q170" s="885"/>
      <c r="R170" s="881"/>
      <c r="S170" s="881"/>
      <c r="T170" s="881"/>
      <c r="U170" s="881"/>
      <c r="V170" s="881"/>
      <c r="W170" s="881"/>
      <c r="X170" s="881"/>
      <c r="Y170" s="881"/>
      <c r="Z170" s="882"/>
      <c r="AA170" s="882"/>
      <c r="AB170" s="882"/>
      <c r="AC170" s="882"/>
      <c r="AD170" s="882"/>
      <c r="AE170" s="882"/>
      <c r="AF170" s="882"/>
      <c r="AG170" s="882" t="s">
        <v>1138</v>
      </c>
      <c r="AH170" s="882"/>
      <c r="AI170" s="882"/>
      <c r="AJ170" s="882"/>
      <c r="AK170" s="882"/>
      <c r="AL170" s="882"/>
      <c r="AM170" s="882"/>
      <c r="AN170" s="882"/>
      <c r="AO170" s="882"/>
      <c r="AP170" s="882"/>
      <c r="AQ170" s="882"/>
      <c r="AR170" s="882"/>
      <c r="AS170" s="882"/>
      <c r="AT170" s="882"/>
      <c r="AU170" s="882"/>
      <c r="AV170" s="882"/>
      <c r="AW170" s="882"/>
      <c r="AX170" s="882"/>
      <c r="AY170" s="882"/>
      <c r="AZ170" s="882"/>
      <c r="BA170" s="882"/>
      <c r="BB170" s="882"/>
      <c r="BC170" s="882"/>
      <c r="BD170" s="882"/>
      <c r="BE170" s="882"/>
      <c r="BF170" s="882"/>
      <c r="BG170" s="882"/>
      <c r="BH170" s="882"/>
    </row>
    <row r="171" spans="1:60" outlineLevel="2">
      <c r="A171" s="883"/>
      <c r="B171" s="884"/>
      <c r="C171" s="886" t="s">
        <v>921</v>
      </c>
      <c r="D171" s="887"/>
      <c r="E171" s="888"/>
      <c r="F171" s="881"/>
      <c r="G171" s="881"/>
      <c r="H171" s="881"/>
      <c r="I171" s="881"/>
      <c r="J171" s="881"/>
      <c r="K171" s="881"/>
      <c r="L171" s="881"/>
      <c r="M171" s="881"/>
      <c r="N171" s="885"/>
      <c r="O171" s="885"/>
      <c r="P171" s="885"/>
      <c r="Q171" s="885"/>
      <c r="R171" s="881"/>
      <c r="S171" s="881"/>
      <c r="T171" s="881"/>
      <c r="U171" s="881"/>
      <c r="V171" s="881"/>
      <c r="W171" s="881"/>
      <c r="X171" s="881"/>
      <c r="Y171" s="881"/>
      <c r="Z171" s="882"/>
      <c r="AA171" s="882"/>
      <c r="AB171" s="882"/>
      <c r="AC171" s="882"/>
      <c r="AD171" s="882"/>
      <c r="AE171" s="882"/>
      <c r="AF171" s="882"/>
      <c r="AG171" s="882" t="s">
        <v>298</v>
      </c>
      <c r="AH171" s="882">
        <v>0</v>
      </c>
      <c r="AI171" s="882"/>
      <c r="AJ171" s="882"/>
      <c r="AK171" s="882"/>
      <c r="AL171" s="882"/>
      <c r="AM171" s="882"/>
      <c r="AN171" s="882"/>
      <c r="AO171" s="882"/>
      <c r="AP171" s="882"/>
      <c r="AQ171" s="882"/>
      <c r="AR171" s="882"/>
      <c r="AS171" s="882"/>
      <c r="AT171" s="882"/>
      <c r="AU171" s="882"/>
      <c r="AV171" s="882"/>
      <c r="AW171" s="882"/>
      <c r="AX171" s="882"/>
      <c r="AY171" s="882"/>
      <c r="AZ171" s="882"/>
      <c r="BA171" s="882"/>
      <c r="BB171" s="882"/>
      <c r="BC171" s="882"/>
      <c r="BD171" s="882"/>
      <c r="BE171" s="882"/>
      <c r="BF171" s="882"/>
      <c r="BG171" s="882"/>
      <c r="BH171" s="882"/>
    </row>
    <row r="172" spans="1:60" outlineLevel="3">
      <c r="A172" s="883"/>
      <c r="B172" s="884"/>
      <c r="C172" s="886" t="s">
        <v>1016</v>
      </c>
      <c r="D172" s="887"/>
      <c r="E172" s="888"/>
      <c r="F172" s="881"/>
      <c r="G172" s="881"/>
      <c r="H172" s="881"/>
      <c r="I172" s="881"/>
      <c r="J172" s="881"/>
      <c r="K172" s="881"/>
      <c r="L172" s="881"/>
      <c r="M172" s="881"/>
      <c r="N172" s="885"/>
      <c r="O172" s="885"/>
      <c r="P172" s="885"/>
      <c r="Q172" s="885"/>
      <c r="R172" s="881"/>
      <c r="S172" s="881"/>
      <c r="T172" s="881"/>
      <c r="U172" s="881"/>
      <c r="V172" s="881"/>
      <c r="W172" s="881"/>
      <c r="X172" s="881"/>
      <c r="Y172" s="881"/>
      <c r="Z172" s="882"/>
      <c r="AA172" s="882"/>
      <c r="AB172" s="882"/>
      <c r="AC172" s="882"/>
      <c r="AD172" s="882"/>
      <c r="AE172" s="882"/>
      <c r="AF172" s="882"/>
      <c r="AG172" s="882" t="s">
        <v>298</v>
      </c>
      <c r="AH172" s="882">
        <v>0</v>
      </c>
      <c r="AI172" s="882"/>
      <c r="AJ172" s="882"/>
      <c r="AK172" s="882"/>
      <c r="AL172" s="882"/>
      <c r="AM172" s="882"/>
      <c r="AN172" s="882"/>
      <c r="AO172" s="882"/>
      <c r="AP172" s="882"/>
      <c r="AQ172" s="882"/>
      <c r="AR172" s="882"/>
      <c r="AS172" s="882"/>
      <c r="AT172" s="882"/>
      <c r="AU172" s="882"/>
      <c r="AV172" s="882"/>
      <c r="AW172" s="882"/>
      <c r="AX172" s="882"/>
      <c r="AY172" s="882"/>
      <c r="AZ172" s="882"/>
      <c r="BA172" s="882"/>
      <c r="BB172" s="882"/>
      <c r="BC172" s="882"/>
      <c r="BD172" s="882"/>
      <c r="BE172" s="882"/>
      <c r="BF172" s="882"/>
      <c r="BG172" s="882"/>
      <c r="BH172" s="882"/>
    </row>
    <row r="173" spans="1:60" outlineLevel="3">
      <c r="A173" s="883"/>
      <c r="B173" s="884"/>
      <c r="C173" s="886" t="s">
        <v>1017</v>
      </c>
      <c r="D173" s="887"/>
      <c r="E173" s="888">
        <v>6.1599999999999997E-3</v>
      </c>
      <c r="F173" s="881"/>
      <c r="G173" s="881"/>
      <c r="H173" s="881"/>
      <c r="I173" s="881"/>
      <c r="J173" s="881"/>
      <c r="K173" s="881"/>
      <c r="L173" s="881"/>
      <c r="M173" s="881"/>
      <c r="N173" s="885"/>
      <c r="O173" s="885"/>
      <c r="P173" s="885"/>
      <c r="Q173" s="885"/>
      <c r="R173" s="881"/>
      <c r="S173" s="881"/>
      <c r="T173" s="881"/>
      <c r="U173" s="881"/>
      <c r="V173" s="881"/>
      <c r="W173" s="881"/>
      <c r="X173" s="881"/>
      <c r="Y173" s="881"/>
      <c r="Z173" s="882"/>
      <c r="AA173" s="882"/>
      <c r="AB173" s="882"/>
      <c r="AC173" s="882"/>
      <c r="AD173" s="882"/>
      <c r="AE173" s="882"/>
      <c r="AF173" s="882"/>
      <c r="AG173" s="882" t="s">
        <v>298</v>
      </c>
      <c r="AH173" s="882">
        <v>0</v>
      </c>
      <c r="AI173" s="882"/>
      <c r="AJ173" s="882"/>
      <c r="AK173" s="882"/>
      <c r="AL173" s="882"/>
      <c r="AM173" s="882"/>
      <c r="AN173" s="882"/>
      <c r="AO173" s="882"/>
      <c r="AP173" s="882"/>
      <c r="AQ173" s="882"/>
      <c r="AR173" s="882"/>
      <c r="AS173" s="882"/>
      <c r="AT173" s="882"/>
      <c r="AU173" s="882"/>
      <c r="AV173" s="882"/>
      <c r="AW173" s="882"/>
      <c r="AX173" s="882"/>
      <c r="AY173" s="882"/>
      <c r="AZ173" s="882"/>
      <c r="BA173" s="882"/>
      <c r="BB173" s="882"/>
      <c r="BC173" s="882"/>
      <c r="BD173" s="882"/>
      <c r="BE173" s="882"/>
      <c r="BF173" s="882"/>
      <c r="BG173" s="882"/>
      <c r="BH173" s="882"/>
    </row>
    <row r="174" spans="1:60" ht="22.5" outlineLevel="1">
      <c r="A174" s="873">
        <v>61</v>
      </c>
      <c r="B174" s="874" t="s">
        <v>1018</v>
      </c>
      <c r="C174" s="875" t="s">
        <v>1209</v>
      </c>
      <c r="D174" s="876" t="s">
        <v>366</v>
      </c>
      <c r="E174" s="877">
        <v>6.1599999999999997E-3</v>
      </c>
      <c r="F174" s="878"/>
      <c r="G174" s="879">
        <f>ROUND(E174*F174,2)</f>
        <v>0</v>
      </c>
      <c r="H174" s="878"/>
      <c r="I174" s="879">
        <f>ROUND(E174*H174,2)</f>
        <v>0</v>
      </c>
      <c r="J174" s="878"/>
      <c r="K174" s="879">
        <f>ROUND(E174*J174,2)</f>
        <v>0</v>
      </c>
      <c r="L174" s="879">
        <v>21</v>
      </c>
      <c r="M174" s="879">
        <f>G174*(1+L174/100)</f>
        <v>0</v>
      </c>
      <c r="N174" s="877">
        <v>0</v>
      </c>
      <c r="O174" s="877">
        <f>ROUND(E174*N174,2)</f>
        <v>0</v>
      </c>
      <c r="P174" s="877">
        <v>0</v>
      </c>
      <c r="Q174" s="877">
        <f>ROUND(E174*P174,2)</f>
        <v>0</v>
      </c>
      <c r="R174" s="879" t="s">
        <v>1150</v>
      </c>
      <c r="S174" s="879" t="s">
        <v>384</v>
      </c>
      <c r="T174" s="880" t="s">
        <v>384</v>
      </c>
      <c r="U174" s="881">
        <v>0.64400000000000002</v>
      </c>
      <c r="V174" s="881">
        <f>ROUND(E174*U174,2)</f>
        <v>0</v>
      </c>
      <c r="W174" s="881"/>
      <c r="X174" s="881" t="s">
        <v>367</v>
      </c>
      <c r="Y174" s="881" t="s">
        <v>310</v>
      </c>
      <c r="Z174" s="882"/>
      <c r="AA174" s="882"/>
      <c r="AB174" s="882"/>
      <c r="AC174" s="882"/>
      <c r="AD174" s="882"/>
      <c r="AE174" s="882"/>
      <c r="AF174" s="882"/>
      <c r="AG174" s="882" t="s">
        <v>368</v>
      </c>
      <c r="AH174" s="882"/>
      <c r="AI174" s="882"/>
      <c r="AJ174" s="882"/>
      <c r="AK174" s="882"/>
      <c r="AL174" s="882"/>
      <c r="AM174" s="882"/>
      <c r="AN174" s="882"/>
      <c r="AO174" s="882"/>
      <c r="AP174" s="882"/>
      <c r="AQ174" s="882"/>
      <c r="AR174" s="882"/>
      <c r="AS174" s="882"/>
      <c r="AT174" s="882"/>
      <c r="AU174" s="882"/>
      <c r="AV174" s="882"/>
      <c r="AW174" s="882"/>
      <c r="AX174" s="882"/>
      <c r="AY174" s="882"/>
      <c r="AZ174" s="882"/>
      <c r="BA174" s="882"/>
      <c r="BB174" s="882"/>
      <c r="BC174" s="882"/>
      <c r="BD174" s="882"/>
      <c r="BE174" s="882"/>
      <c r="BF174" s="882"/>
      <c r="BG174" s="882"/>
      <c r="BH174" s="882"/>
    </row>
    <row r="175" spans="1:60" outlineLevel="2">
      <c r="A175" s="883"/>
      <c r="B175" s="884"/>
      <c r="C175" s="1238" t="s">
        <v>1200</v>
      </c>
      <c r="D175" s="1239"/>
      <c r="E175" s="1239"/>
      <c r="F175" s="1239"/>
      <c r="G175" s="1239"/>
      <c r="H175" s="881"/>
      <c r="I175" s="881"/>
      <c r="J175" s="881"/>
      <c r="K175" s="881"/>
      <c r="L175" s="881"/>
      <c r="M175" s="881"/>
      <c r="N175" s="885"/>
      <c r="O175" s="885"/>
      <c r="P175" s="885"/>
      <c r="Q175" s="885"/>
      <c r="R175" s="881"/>
      <c r="S175" s="881"/>
      <c r="T175" s="881"/>
      <c r="U175" s="881"/>
      <c r="V175" s="881"/>
      <c r="W175" s="881"/>
      <c r="X175" s="881"/>
      <c r="Y175" s="881"/>
      <c r="Z175" s="882"/>
      <c r="AA175" s="882"/>
      <c r="AB175" s="882"/>
      <c r="AC175" s="882"/>
      <c r="AD175" s="882"/>
      <c r="AE175" s="882"/>
      <c r="AF175" s="882"/>
      <c r="AG175" s="882" t="s">
        <v>1138</v>
      </c>
      <c r="AH175" s="882"/>
      <c r="AI175" s="882"/>
      <c r="AJ175" s="882"/>
      <c r="AK175" s="882"/>
      <c r="AL175" s="882"/>
      <c r="AM175" s="882"/>
      <c r="AN175" s="882"/>
      <c r="AO175" s="882"/>
      <c r="AP175" s="882"/>
      <c r="AQ175" s="882"/>
      <c r="AR175" s="882"/>
      <c r="AS175" s="882"/>
      <c r="AT175" s="882"/>
      <c r="AU175" s="882"/>
      <c r="AV175" s="882"/>
      <c r="AW175" s="882"/>
      <c r="AX175" s="882"/>
      <c r="AY175" s="882"/>
      <c r="AZ175" s="882"/>
      <c r="BA175" s="882"/>
      <c r="BB175" s="882"/>
      <c r="BC175" s="882"/>
      <c r="BD175" s="882"/>
      <c r="BE175" s="882"/>
      <c r="BF175" s="882"/>
      <c r="BG175" s="882"/>
      <c r="BH175" s="882"/>
    </row>
    <row r="176" spans="1:60" outlineLevel="2">
      <c r="A176" s="883"/>
      <c r="B176" s="884"/>
      <c r="C176" s="886" t="s">
        <v>921</v>
      </c>
      <c r="D176" s="887"/>
      <c r="E176" s="888"/>
      <c r="F176" s="881"/>
      <c r="G176" s="881"/>
      <c r="H176" s="881"/>
      <c r="I176" s="881"/>
      <c r="J176" s="881"/>
      <c r="K176" s="881"/>
      <c r="L176" s="881"/>
      <c r="M176" s="881"/>
      <c r="N176" s="885"/>
      <c r="O176" s="885"/>
      <c r="P176" s="885"/>
      <c r="Q176" s="885"/>
      <c r="R176" s="881"/>
      <c r="S176" s="881"/>
      <c r="T176" s="881"/>
      <c r="U176" s="881"/>
      <c r="V176" s="881"/>
      <c r="W176" s="881"/>
      <c r="X176" s="881"/>
      <c r="Y176" s="881"/>
      <c r="Z176" s="882"/>
      <c r="AA176" s="882"/>
      <c r="AB176" s="882"/>
      <c r="AC176" s="882"/>
      <c r="AD176" s="882"/>
      <c r="AE176" s="882"/>
      <c r="AF176" s="882"/>
      <c r="AG176" s="882" t="s">
        <v>298</v>
      </c>
      <c r="AH176" s="882">
        <v>0</v>
      </c>
      <c r="AI176" s="882"/>
      <c r="AJ176" s="882"/>
      <c r="AK176" s="882"/>
      <c r="AL176" s="882"/>
      <c r="AM176" s="882"/>
      <c r="AN176" s="882"/>
      <c r="AO176" s="882"/>
      <c r="AP176" s="882"/>
      <c r="AQ176" s="882"/>
      <c r="AR176" s="882"/>
      <c r="AS176" s="882"/>
      <c r="AT176" s="882"/>
      <c r="AU176" s="882"/>
      <c r="AV176" s="882"/>
      <c r="AW176" s="882"/>
      <c r="AX176" s="882"/>
      <c r="AY176" s="882"/>
      <c r="AZ176" s="882"/>
      <c r="BA176" s="882"/>
      <c r="BB176" s="882"/>
      <c r="BC176" s="882"/>
      <c r="BD176" s="882"/>
      <c r="BE176" s="882"/>
      <c r="BF176" s="882"/>
      <c r="BG176" s="882"/>
      <c r="BH176" s="882"/>
    </row>
    <row r="177" spans="1:60" outlineLevel="3">
      <c r="A177" s="883"/>
      <c r="B177" s="884"/>
      <c r="C177" s="886" t="s">
        <v>1016</v>
      </c>
      <c r="D177" s="887"/>
      <c r="E177" s="888"/>
      <c r="F177" s="881"/>
      <c r="G177" s="881"/>
      <c r="H177" s="881"/>
      <c r="I177" s="881"/>
      <c r="J177" s="881"/>
      <c r="K177" s="881"/>
      <c r="L177" s="881"/>
      <c r="M177" s="881"/>
      <c r="N177" s="885"/>
      <c r="O177" s="885"/>
      <c r="P177" s="885"/>
      <c r="Q177" s="885"/>
      <c r="R177" s="881"/>
      <c r="S177" s="881"/>
      <c r="T177" s="881"/>
      <c r="U177" s="881"/>
      <c r="V177" s="881"/>
      <c r="W177" s="881"/>
      <c r="X177" s="881"/>
      <c r="Y177" s="881"/>
      <c r="Z177" s="882"/>
      <c r="AA177" s="882"/>
      <c r="AB177" s="882"/>
      <c r="AC177" s="882"/>
      <c r="AD177" s="882"/>
      <c r="AE177" s="882"/>
      <c r="AF177" s="882"/>
      <c r="AG177" s="882" t="s">
        <v>298</v>
      </c>
      <c r="AH177" s="882">
        <v>0</v>
      </c>
      <c r="AI177" s="882"/>
      <c r="AJ177" s="882"/>
      <c r="AK177" s="882"/>
      <c r="AL177" s="882"/>
      <c r="AM177" s="882"/>
      <c r="AN177" s="882"/>
      <c r="AO177" s="882"/>
      <c r="AP177" s="882"/>
      <c r="AQ177" s="882"/>
      <c r="AR177" s="882"/>
      <c r="AS177" s="882"/>
      <c r="AT177" s="882"/>
      <c r="AU177" s="882"/>
      <c r="AV177" s="882"/>
      <c r="AW177" s="882"/>
      <c r="AX177" s="882"/>
      <c r="AY177" s="882"/>
      <c r="AZ177" s="882"/>
      <c r="BA177" s="882"/>
      <c r="BB177" s="882"/>
      <c r="BC177" s="882"/>
      <c r="BD177" s="882"/>
      <c r="BE177" s="882"/>
      <c r="BF177" s="882"/>
      <c r="BG177" s="882"/>
      <c r="BH177" s="882"/>
    </row>
    <row r="178" spans="1:60" outlineLevel="3">
      <c r="A178" s="883"/>
      <c r="B178" s="884"/>
      <c r="C178" s="886" t="s">
        <v>1017</v>
      </c>
      <c r="D178" s="887"/>
      <c r="E178" s="888">
        <v>6.1599999999999997E-3</v>
      </c>
      <c r="F178" s="881"/>
      <c r="G178" s="881"/>
      <c r="H178" s="881"/>
      <c r="I178" s="881"/>
      <c r="J178" s="881"/>
      <c r="K178" s="881"/>
      <c r="L178" s="881"/>
      <c r="M178" s="881"/>
      <c r="N178" s="885"/>
      <c r="O178" s="885"/>
      <c r="P178" s="885"/>
      <c r="Q178" s="885"/>
      <c r="R178" s="881"/>
      <c r="S178" s="881"/>
      <c r="T178" s="881"/>
      <c r="U178" s="881"/>
      <c r="V178" s="881"/>
      <c r="W178" s="881"/>
      <c r="X178" s="881"/>
      <c r="Y178" s="881"/>
      <c r="Z178" s="882"/>
      <c r="AA178" s="882"/>
      <c r="AB178" s="882"/>
      <c r="AC178" s="882"/>
      <c r="AD178" s="882"/>
      <c r="AE178" s="882"/>
      <c r="AF178" s="882"/>
      <c r="AG178" s="882" t="s">
        <v>298</v>
      </c>
      <c r="AH178" s="882">
        <v>0</v>
      </c>
      <c r="AI178" s="882"/>
      <c r="AJ178" s="882"/>
      <c r="AK178" s="882"/>
      <c r="AL178" s="882"/>
      <c r="AM178" s="882"/>
      <c r="AN178" s="882"/>
      <c r="AO178" s="882"/>
      <c r="AP178" s="882"/>
      <c r="AQ178" s="882"/>
      <c r="AR178" s="882"/>
      <c r="AS178" s="882"/>
      <c r="AT178" s="882"/>
      <c r="AU178" s="882"/>
      <c r="AV178" s="882"/>
      <c r="AW178" s="882"/>
      <c r="AX178" s="882"/>
      <c r="AY178" s="882"/>
      <c r="AZ178" s="882"/>
      <c r="BA178" s="882"/>
      <c r="BB178" s="882"/>
      <c r="BC178" s="882"/>
      <c r="BD178" s="882"/>
      <c r="BE178" s="882"/>
      <c r="BF178" s="882"/>
      <c r="BG178" s="882"/>
      <c r="BH178" s="882"/>
    </row>
    <row r="179" spans="1:60" ht="22.5" outlineLevel="1">
      <c r="A179" s="873">
        <v>62</v>
      </c>
      <c r="B179" s="874" t="s">
        <v>1019</v>
      </c>
      <c r="C179" s="875" t="s">
        <v>1210</v>
      </c>
      <c r="D179" s="876" t="s">
        <v>366</v>
      </c>
      <c r="E179" s="877">
        <v>6.1599999999999997E-3</v>
      </c>
      <c r="F179" s="878"/>
      <c r="G179" s="879">
        <f>ROUND(E179*F179,2)</f>
        <v>0</v>
      </c>
      <c r="H179" s="878"/>
      <c r="I179" s="879">
        <f>ROUND(E179*H179,2)</f>
        <v>0</v>
      </c>
      <c r="J179" s="878"/>
      <c r="K179" s="879">
        <f>ROUND(E179*J179,2)</f>
        <v>0</v>
      </c>
      <c r="L179" s="879">
        <v>21</v>
      </c>
      <c r="M179" s="879">
        <f>G179*(1+L179/100)</f>
        <v>0</v>
      </c>
      <c r="N179" s="877">
        <v>0</v>
      </c>
      <c r="O179" s="877">
        <f>ROUND(E179*N179,2)</f>
        <v>0</v>
      </c>
      <c r="P179" s="877">
        <v>0</v>
      </c>
      <c r="Q179" s="877">
        <f>ROUND(E179*P179,2)</f>
        <v>0</v>
      </c>
      <c r="R179" s="879" t="s">
        <v>1150</v>
      </c>
      <c r="S179" s="879" t="s">
        <v>384</v>
      </c>
      <c r="T179" s="880" t="s">
        <v>384</v>
      </c>
      <c r="U179" s="881">
        <v>0</v>
      </c>
      <c r="V179" s="881">
        <f>ROUND(E179*U179,2)</f>
        <v>0</v>
      </c>
      <c r="W179" s="881"/>
      <c r="X179" s="881" t="s">
        <v>367</v>
      </c>
      <c r="Y179" s="881" t="s">
        <v>310</v>
      </c>
      <c r="Z179" s="882"/>
      <c r="AA179" s="882"/>
      <c r="AB179" s="882"/>
      <c r="AC179" s="882"/>
      <c r="AD179" s="882"/>
      <c r="AE179" s="882"/>
      <c r="AF179" s="882"/>
      <c r="AG179" s="882" t="s">
        <v>368</v>
      </c>
      <c r="AH179" s="882"/>
      <c r="AI179" s="882"/>
      <c r="AJ179" s="882"/>
      <c r="AK179" s="882"/>
      <c r="AL179" s="882"/>
      <c r="AM179" s="882"/>
      <c r="AN179" s="882"/>
      <c r="AO179" s="882"/>
      <c r="AP179" s="882"/>
      <c r="AQ179" s="882"/>
      <c r="AR179" s="882"/>
      <c r="AS179" s="882"/>
      <c r="AT179" s="882"/>
      <c r="AU179" s="882"/>
      <c r="AV179" s="882"/>
      <c r="AW179" s="882"/>
      <c r="AX179" s="882"/>
      <c r="AY179" s="882"/>
      <c r="AZ179" s="882"/>
      <c r="BA179" s="882"/>
      <c r="BB179" s="882"/>
      <c r="BC179" s="882"/>
      <c r="BD179" s="882"/>
      <c r="BE179" s="882"/>
      <c r="BF179" s="882"/>
      <c r="BG179" s="882"/>
      <c r="BH179" s="882"/>
    </row>
    <row r="180" spans="1:60" outlineLevel="2">
      <c r="A180" s="883"/>
      <c r="B180" s="884"/>
      <c r="C180" s="1238" t="s">
        <v>1200</v>
      </c>
      <c r="D180" s="1239"/>
      <c r="E180" s="1239"/>
      <c r="F180" s="1239"/>
      <c r="G180" s="1239"/>
      <c r="H180" s="881"/>
      <c r="I180" s="881"/>
      <c r="J180" s="881"/>
      <c r="K180" s="881"/>
      <c r="L180" s="881"/>
      <c r="M180" s="881"/>
      <c r="N180" s="885"/>
      <c r="O180" s="885"/>
      <c r="P180" s="885"/>
      <c r="Q180" s="885"/>
      <c r="R180" s="881"/>
      <c r="S180" s="881"/>
      <c r="T180" s="881"/>
      <c r="U180" s="881"/>
      <c r="V180" s="881"/>
      <c r="W180" s="881"/>
      <c r="X180" s="881"/>
      <c r="Y180" s="881"/>
      <c r="Z180" s="882"/>
      <c r="AA180" s="882"/>
      <c r="AB180" s="882"/>
      <c r="AC180" s="882"/>
      <c r="AD180" s="882"/>
      <c r="AE180" s="882"/>
      <c r="AF180" s="882"/>
      <c r="AG180" s="882" t="s">
        <v>1138</v>
      </c>
      <c r="AH180" s="882"/>
      <c r="AI180" s="882"/>
      <c r="AJ180" s="882"/>
      <c r="AK180" s="882"/>
      <c r="AL180" s="882"/>
      <c r="AM180" s="882"/>
      <c r="AN180" s="882"/>
      <c r="AO180" s="882"/>
      <c r="AP180" s="882"/>
      <c r="AQ180" s="882"/>
      <c r="AR180" s="882"/>
      <c r="AS180" s="882"/>
      <c r="AT180" s="882"/>
      <c r="AU180" s="882"/>
      <c r="AV180" s="882"/>
      <c r="AW180" s="882"/>
      <c r="AX180" s="882"/>
      <c r="AY180" s="882"/>
      <c r="AZ180" s="882"/>
      <c r="BA180" s="882"/>
      <c r="BB180" s="882"/>
      <c r="BC180" s="882"/>
      <c r="BD180" s="882"/>
      <c r="BE180" s="882"/>
      <c r="BF180" s="882"/>
      <c r="BG180" s="882"/>
      <c r="BH180" s="882"/>
    </row>
    <row r="181" spans="1:60" outlineLevel="2">
      <c r="A181" s="883"/>
      <c r="B181" s="884"/>
      <c r="C181" s="886" t="s">
        <v>921</v>
      </c>
      <c r="D181" s="887"/>
      <c r="E181" s="888"/>
      <c r="F181" s="881"/>
      <c r="G181" s="881"/>
      <c r="H181" s="881"/>
      <c r="I181" s="881"/>
      <c r="J181" s="881"/>
      <c r="K181" s="881"/>
      <c r="L181" s="881"/>
      <c r="M181" s="881"/>
      <c r="N181" s="885"/>
      <c r="O181" s="885"/>
      <c r="P181" s="885"/>
      <c r="Q181" s="885"/>
      <c r="R181" s="881"/>
      <c r="S181" s="881"/>
      <c r="T181" s="881"/>
      <c r="U181" s="881"/>
      <c r="V181" s="881"/>
      <c r="W181" s="881"/>
      <c r="X181" s="881"/>
      <c r="Y181" s="881"/>
      <c r="Z181" s="882"/>
      <c r="AA181" s="882"/>
      <c r="AB181" s="882"/>
      <c r="AC181" s="882"/>
      <c r="AD181" s="882"/>
      <c r="AE181" s="882"/>
      <c r="AF181" s="882"/>
      <c r="AG181" s="882" t="s">
        <v>298</v>
      </c>
      <c r="AH181" s="882">
        <v>0</v>
      </c>
      <c r="AI181" s="882"/>
      <c r="AJ181" s="882"/>
      <c r="AK181" s="882"/>
      <c r="AL181" s="882"/>
      <c r="AM181" s="882"/>
      <c r="AN181" s="882"/>
      <c r="AO181" s="882"/>
      <c r="AP181" s="882"/>
      <c r="AQ181" s="882"/>
      <c r="AR181" s="882"/>
      <c r="AS181" s="882"/>
      <c r="AT181" s="882"/>
      <c r="AU181" s="882"/>
      <c r="AV181" s="882"/>
      <c r="AW181" s="882"/>
      <c r="AX181" s="882"/>
      <c r="AY181" s="882"/>
      <c r="AZ181" s="882"/>
      <c r="BA181" s="882"/>
      <c r="BB181" s="882"/>
      <c r="BC181" s="882"/>
      <c r="BD181" s="882"/>
      <c r="BE181" s="882"/>
      <c r="BF181" s="882"/>
      <c r="BG181" s="882"/>
      <c r="BH181" s="882"/>
    </row>
    <row r="182" spans="1:60" outlineLevel="3">
      <c r="A182" s="883"/>
      <c r="B182" s="884"/>
      <c r="C182" s="886" t="s">
        <v>1016</v>
      </c>
      <c r="D182" s="887"/>
      <c r="E182" s="888"/>
      <c r="F182" s="881"/>
      <c r="G182" s="881"/>
      <c r="H182" s="881"/>
      <c r="I182" s="881"/>
      <c r="J182" s="881"/>
      <c r="K182" s="881"/>
      <c r="L182" s="881"/>
      <c r="M182" s="881"/>
      <c r="N182" s="885"/>
      <c r="O182" s="885"/>
      <c r="P182" s="885"/>
      <c r="Q182" s="885"/>
      <c r="R182" s="881"/>
      <c r="S182" s="881"/>
      <c r="T182" s="881"/>
      <c r="U182" s="881"/>
      <c r="V182" s="881"/>
      <c r="W182" s="881"/>
      <c r="X182" s="881"/>
      <c r="Y182" s="881"/>
      <c r="Z182" s="882"/>
      <c r="AA182" s="882"/>
      <c r="AB182" s="882"/>
      <c r="AC182" s="882"/>
      <c r="AD182" s="882"/>
      <c r="AE182" s="882"/>
      <c r="AF182" s="882"/>
      <c r="AG182" s="882" t="s">
        <v>298</v>
      </c>
      <c r="AH182" s="882">
        <v>0</v>
      </c>
      <c r="AI182" s="882"/>
      <c r="AJ182" s="882"/>
      <c r="AK182" s="882"/>
      <c r="AL182" s="882"/>
      <c r="AM182" s="882"/>
      <c r="AN182" s="882"/>
      <c r="AO182" s="882"/>
      <c r="AP182" s="882"/>
      <c r="AQ182" s="882"/>
      <c r="AR182" s="882"/>
      <c r="AS182" s="882"/>
      <c r="AT182" s="882"/>
      <c r="AU182" s="882"/>
      <c r="AV182" s="882"/>
      <c r="AW182" s="882"/>
      <c r="AX182" s="882"/>
      <c r="AY182" s="882"/>
      <c r="AZ182" s="882"/>
      <c r="BA182" s="882"/>
      <c r="BB182" s="882"/>
      <c r="BC182" s="882"/>
      <c r="BD182" s="882"/>
      <c r="BE182" s="882"/>
      <c r="BF182" s="882"/>
      <c r="BG182" s="882"/>
      <c r="BH182" s="882"/>
    </row>
    <row r="183" spans="1:60" outlineLevel="3">
      <c r="A183" s="883"/>
      <c r="B183" s="884"/>
      <c r="C183" s="886" t="s">
        <v>1017</v>
      </c>
      <c r="D183" s="887"/>
      <c r="E183" s="888">
        <v>6.1599999999999997E-3</v>
      </c>
      <c r="F183" s="881"/>
      <c r="G183" s="881"/>
      <c r="H183" s="881"/>
      <c r="I183" s="881"/>
      <c r="J183" s="881"/>
      <c r="K183" s="881"/>
      <c r="L183" s="881"/>
      <c r="M183" s="881"/>
      <c r="N183" s="885"/>
      <c r="O183" s="885"/>
      <c r="P183" s="885"/>
      <c r="Q183" s="885"/>
      <c r="R183" s="881"/>
      <c r="S183" s="881"/>
      <c r="T183" s="881"/>
      <c r="U183" s="881"/>
      <c r="V183" s="881"/>
      <c r="W183" s="881"/>
      <c r="X183" s="881"/>
      <c r="Y183" s="881"/>
      <c r="Z183" s="882"/>
      <c r="AA183" s="882"/>
      <c r="AB183" s="882"/>
      <c r="AC183" s="882"/>
      <c r="AD183" s="882"/>
      <c r="AE183" s="882"/>
      <c r="AF183" s="882"/>
      <c r="AG183" s="882" t="s">
        <v>298</v>
      </c>
      <c r="AH183" s="882">
        <v>0</v>
      </c>
      <c r="AI183" s="882"/>
      <c r="AJ183" s="882"/>
      <c r="AK183" s="882"/>
      <c r="AL183" s="882"/>
      <c r="AM183" s="882"/>
      <c r="AN183" s="882"/>
      <c r="AO183" s="882"/>
      <c r="AP183" s="882"/>
      <c r="AQ183" s="882"/>
      <c r="AR183" s="882"/>
      <c r="AS183" s="882"/>
      <c r="AT183" s="882"/>
      <c r="AU183" s="882"/>
      <c r="AV183" s="882"/>
      <c r="AW183" s="882"/>
      <c r="AX183" s="882"/>
      <c r="AY183" s="882"/>
      <c r="AZ183" s="882"/>
      <c r="BA183" s="882"/>
      <c r="BB183" s="882"/>
      <c r="BC183" s="882"/>
      <c r="BD183" s="882"/>
      <c r="BE183" s="882"/>
      <c r="BF183" s="882"/>
      <c r="BG183" s="882"/>
      <c r="BH183" s="882"/>
    </row>
    <row r="184" spans="1:60">
      <c r="A184" s="865" t="s">
        <v>288</v>
      </c>
      <c r="B184" s="866" t="s">
        <v>901</v>
      </c>
      <c r="C184" s="867" t="s">
        <v>902</v>
      </c>
      <c r="D184" s="868"/>
      <c r="E184" s="869"/>
      <c r="F184" s="870"/>
      <c r="G184" s="870">
        <f>SUMIF(AG185:AG223,"&lt;&gt;NOR",G185:G223)</f>
        <v>0</v>
      </c>
      <c r="H184" s="870"/>
      <c r="I184" s="870">
        <f>SUM(I185:I223)</f>
        <v>0</v>
      </c>
      <c r="J184" s="870"/>
      <c r="K184" s="870">
        <f>SUM(K185:K223)</f>
        <v>0</v>
      </c>
      <c r="L184" s="870"/>
      <c r="M184" s="870">
        <f>SUM(M185:M223)</f>
        <v>0</v>
      </c>
      <c r="N184" s="869"/>
      <c r="O184" s="869">
        <f>SUM(O185:O223)</f>
        <v>0.15000000000000002</v>
      </c>
      <c r="P184" s="869"/>
      <c r="Q184" s="869">
        <f>SUM(Q185:Q223)</f>
        <v>0.4</v>
      </c>
      <c r="R184" s="870"/>
      <c r="S184" s="870"/>
      <c r="T184" s="871"/>
      <c r="U184" s="872"/>
      <c r="V184" s="872">
        <f>SUM(V185:V223)</f>
        <v>40.529999999999994</v>
      </c>
      <c r="W184" s="872"/>
      <c r="X184" s="872"/>
      <c r="Y184" s="872"/>
      <c r="AG184" s="816" t="s">
        <v>289</v>
      </c>
    </row>
    <row r="185" spans="1:60" outlineLevel="1">
      <c r="A185" s="889">
        <v>63</v>
      </c>
      <c r="B185" s="890" t="s">
        <v>1020</v>
      </c>
      <c r="C185" s="891" t="s">
        <v>1211</v>
      </c>
      <c r="D185" s="892" t="s">
        <v>342</v>
      </c>
      <c r="E185" s="893">
        <v>1</v>
      </c>
      <c r="F185" s="894"/>
      <c r="G185" s="895">
        <f>ROUND(E185*F185,2)</f>
        <v>0</v>
      </c>
      <c r="H185" s="894"/>
      <c r="I185" s="895">
        <f>ROUND(E185*H185,2)</f>
        <v>0</v>
      </c>
      <c r="J185" s="894"/>
      <c r="K185" s="895">
        <f>ROUND(E185*J185,2)</f>
        <v>0</v>
      </c>
      <c r="L185" s="895">
        <v>21</v>
      </c>
      <c r="M185" s="895">
        <f>G185*(1+L185/100)</f>
        <v>0</v>
      </c>
      <c r="N185" s="893">
        <v>0</v>
      </c>
      <c r="O185" s="893">
        <f>ROUND(E185*N185,2)</f>
        <v>0</v>
      </c>
      <c r="P185" s="893">
        <v>1.9460000000000002E-2</v>
      </c>
      <c r="Q185" s="893">
        <f>ROUND(E185*P185,2)</f>
        <v>0.02</v>
      </c>
      <c r="R185" s="895" t="s">
        <v>1150</v>
      </c>
      <c r="S185" s="895" t="s">
        <v>384</v>
      </c>
      <c r="T185" s="896" t="s">
        <v>384</v>
      </c>
      <c r="U185" s="881">
        <v>0.38</v>
      </c>
      <c r="V185" s="881">
        <f>ROUND(E185*U185,2)</f>
        <v>0.38</v>
      </c>
      <c r="W185" s="881"/>
      <c r="X185" s="881" t="s">
        <v>294</v>
      </c>
      <c r="Y185" s="881" t="s">
        <v>310</v>
      </c>
      <c r="Z185" s="882"/>
      <c r="AA185" s="882"/>
      <c r="AB185" s="882"/>
      <c r="AC185" s="882"/>
      <c r="AD185" s="882"/>
      <c r="AE185" s="882"/>
      <c r="AF185" s="882"/>
      <c r="AG185" s="882" t="s">
        <v>927</v>
      </c>
      <c r="AH185" s="882"/>
      <c r="AI185" s="882"/>
      <c r="AJ185" s="882"/>
      <c r="AK185" s="882"/>
      <c r="AL185" s="882"/>
      <c r="AM185" s="882"/>
      <c r="AN185" s="882"/>
      <c r="AO185" s="882"/>
      <c r="AP185" s="882"/>
      <c r="AQ185" s="882"/>
      <c r="AR185" s="882"/>
      <c r="AS185" s="882"/>
      <c r="AT185" s="882"/>
      <c r="AU185" s="882"/>
      <c r="AV185" s="882"/>
      <c r="AW185" s="882"/>
      <c r="AX185" s="882"/>
      <c r="AY185" s="882"/>
      <c r="AZ185" s="882"/>
      <c r="BA185" s="882"/>
      <c r="BB185" s="882"/>
      <c r="BC185" s="882"/>
      <c r="BD185" s="882"/>
      <c r="BE185" s="882"/>
      <c r="BF185" s="882"/>
      <c r="BG185" s="882"/>
      <c r="BH185" s="882"/>
    </row>
    <row r="186" spans="1:60" outlineLevel="1">
      <c r="A186" s="889">
        <v>64</v>
      </c>
      <c r="B186" s="890" t="s">
        <v>1021</v>
      </c>
      <c r="C186" s="891" t="s">
        <v>1212</v>
      </c>
      <c r="D186" s="892" t="s">
        <v>342</v>
      </c>
      <c r="E186" s="893">
        <v>2</v>
      </c>
      <c r="F186" s="894"/>
      <c r="G186" s="895">
        <f>ROUND(E186*F186,2)</f>
        <v>0</v>
      </c>
      <c r="H186" s="894"/>
      <c r="I186" s="895">
        <f>ROUND(E186*H186,2)</f>
        <v>0</v>
      </c>
      <c r="J186" s="894"/>
      <c r="K186" s="895">
        <f>ROUND(E186*J186,2)</f>
        <v>0</v>
      </c>
      <c r="L186" s="895">
        <v>21</v>
      </c>
      <c r="M186" s="895">
        <f>G186*(1+L186/100)</f>
        <v>0</v>
      </c>
      <c r="N186" s="893">
        <v>1.401E-2</v>
      </c>
      <c r="O186" s="893">
        <f>ROUND(E186*N186,2)</f>
        <v>0.03</v>
      </c>
      <c r="P186" s="893">
        <v>0</v>
      </c>
      <c r="Q186" s="893">
        <f>ROUND(E186*P186,2)</f>
        <v>0</v>
      </c>
      <c r="R186" s="895" t="s">
        <v>1150</v>
      </c>
      <c r="S186" s="895" t="s">
        <v>384</v>
      </c>
      <c r="T186" s="896" t="s">
        <v>384</v>
      </c>
      <c r="U186" s="881">
        <v>1.1890000000000001</v>
      </c>
      <c r="V186" s="881">
        <f>ROUND(E186*U186,2)</f>
        <v>2.38</v>
      </c>
      <c r="W186" s="881"/>
      <c r="X186" s="881" t="s">
        <v>294</v>
      </c>
      <c r="Y186" s="881" t="s">
        <v>310</v>
      </c>
      <c r="Z186" s="882"/>
      <c r="AA186" s="882"/>
      <c r="AB186" s="882"/>
      <c r="AC186" s="882"/>
      <c r="AD186" s="882"/>
      <c r="AE186" s="882"/>
      <c r="AF186" s="882"/>
      <c r="AG186" s="882" t="s">
        <v>296</v>
      </c>
      <c r="AH186" s="882"/>
      <c r="AI186" s="882"/>
      <c r="AJ186" s="882"/>
      <c r="AK186" s="882"/>
      <c r="AL186" s="882"/>
      <c r="AM186" s="882"/>
      <c r="AN186" s="882"/>
      <c r="AO186" s="882"/>
      <c r="AP186" s="882"/>
      <c r="AQ186" s="882"/>
      <c r="AR186" s="882"/>
      <c r="AS186" s="882"/>
      <c r="AT186" s="882"/>
      <c r="AU186" s="882"/>
      <c r="AV186" s="882"/>
      <c r="AW186" s="882"/>
      <c r="AX186" s="882"/>
      <c r="AY186" s="882"/>
      <c r="AZ186" s="882"/>
      <c r="BA186" s="882"/>
      <c r="BB186" s="882"/>
      <c r="BC186" s="882"/>
      <c r="BD186" s="882"/>
      <c r="BE186" s="882"/>
      <c r="BF186" s="882"/>
      <c r="BG186" s="882"/>
      <c r="BH186" s="882"/>
    </row>
    <row r="187" spans="1:60" outlineLevel="1">
      <c r="A187" s="889">
        <v>65</v>
      </c>
      <c r="B187" s="890" t="s">
        <v>1022</v>
      </c>
      <c r="C187" s="891" t="s">
        <v>1213</v>
      </c>
      <c r="D187" s="892" t="s">
        <v>342</v>
      </c>
      <c r="E187" s="893">
        <v>2</v>
      </c>
      <c r="F187" s="894"/>
      <c r="G187" s="895">
        <f>ROUND(E187*F187,2)</f>
        <v>0</v>
      </c>
      <c r="H187" s="894"/>
      <c r="I187" s="895">
        <f>ROUND(E187*H187,2)</f>
        <v>0</v>
      </c>
      <c r="J187" s="894"/>
      <c r="K187" s="895">
        <f>ROUND(E187*J187,2)</f>
        <v>0</v>
      </c>
      <c r="L187" s="895">
        <v>21</v>
      </c>
      <c r="M187" s="895">
        <f>G187*(1+L187/100)</f>
        <v>0</v>
      </c>
      <c r="N187" s="893">
        <v>7.0699999999999999E-3</v>
      </c>
      <c r="O187" s="893">
        <f>ROUND(E187*N187,2)</f>
        <v>0.01</v>
      </c>
      <c r="P187" s="893">
        <v>0</v>
      </c>
      <c r="Q187" s="893">
        <f>ROUND(E187*P187,2)</f>
        <v>0</v>
      </c>
      <c r="R187" s="895" t="s">
        <v>1150</v>
      </c>
      <c r="S187" s="895" t="s">
        <v>384</v>
      </c>
      <c r="T187" s="896" t="s">
        <v>384</v>
      </c>
      <c r="U187" s="881">
        <v>0.32500000000000001</v>
      </c>
      <c r="V187" s="881">
        <f>ROUND(E187*U187,2)</f>
        <v>0.65</v>
      </c>
      <c r="W187" s="881"/>
      <c r="X187" s="881" t="s">
        <v>294</v>
      </c>
      <c r="Y187" s="881" t="s">
        <v>310</v>
      </c>
      <c r="Z187" s="882"/>
      <c r="AA187" s="882"/>
      <c r="AB187" s="882"/>
      <c r="AC187" s="882"/>
      <c r="AD187" s="882"/>
      <c r="AE187" s="882"/>
      <c r="AF187" s="882"/>
      <c r="AG187" s="882" t="s">
        <v>296</v>
      </c>
      <c r="AH187" s="882"/>
      <c r="AI187" s="882"/>
      <c r="AJ187" s="882"/>
      <c r="AK187" s="882"/>
      <c r="AL187" s="882"/>
      <c r="AM187" s="882"/>
      <c r="AN187" s="882"/>
      <c r="AO187" s="882"/>
      <c r="AP187" s="882"/>
      <c r="AQ187" s="882"/>
      <c r="AR187" s="882"/>
      <c r="AS187" s="882"/>
      <c r="AT187" s="882"/>
      <c r="AU187" s="882"/>
      <c r="AV187" s="882"/>
      <c r="AW187" s="882"/>
      <c r="AX187" s="882"/>
      <c r="AY187" s="882"/>
      <c r="AZ187" s="882"/>
      <c r="BA187" s="882"/>
      <c r="BB187" s="882"/>
      <c r="BC187" s="882"/>
      <c r="BD187" s="882"/>
      <c r="BE187" s="882"/>
      <c r="BF187" s="882"/>
      <c r="BG187" s="882"/>
      <c r="BH187" s="882"/>
    </row>
    <row r="188" spans="1:60" outlineLevel="1">
      <c r="A188" s="873">
        <v>66</v>
      </c>
      <c r="B188" s="874" t="s">
        <v>1023</v>
      </c>
      <c r="C188" s="875" t="s">
        <v>1214</v>
      </c>
      <c r="D188" s="876" t="s">
        <v>342</v>
      </c>
      <c r="E188" s="877">
        <v>6</v>
      </c>
      <c r="F188" s="878"/>
      <c r="G188" s="879">
        <f>ROUND(E188*F188,2)</f>
        <v>0</v>
      </c>
      <c r="H188" s="878"/>
      <c r="I188" s="879">
        <f>ROUND(E188*H188,2)</f>
        <v>0</v>
      </c>
      <c r="J188" s="878"/>
      <c r="K188" s="879">
        <f>ROUND(E188*J188,2)</f>
        <v>0</v>
      </c>
      <c r="L188" s="879">
        <v>21</v>
      </c>
      <c r="M188" s="879">
        <f>G188*(1+L188/100)</f>
        <v>0</v>
      </c>
      <c r="N188" s="877">
        <v>0</v>
      </c>
      <c r="O188" s="877">
        <f>ROUND(E188*N188,2)</f>
        <v>0</v>
      </c>
      <c r="P188" s="877">
        <v>4.0500000000000001E-2</v>
      </c>
      <c r="Q188" s="877">
        <f>ROUND(E188*P188,2)</f>
        <v>0.24</v>
      </c>
      <c r="R188" s="879" t="s">
        <v>1150</v>
      </c>
      <c r="S188" s="879" t="s">
        <v>384</v>
      </c>
      <c r="T188" s="880" t="s">
        <v>384</v>
      </c>
      <c r="U188" s="881">
        <v>0.20699999999999999</v>
      </c>
      <c r="V188" s="881">
        <f>ROUND(E188*U188,2)</f>
        <v>1.24</v>
      </c>
      <c r="W188" s="881"/>
      <c r="X188" s="881" t="s">
        <v>294</v>
      </c>
      <c r="Y188" s="881" t="s">
        <v>310</v>
      </c>
      <c r="Z188" s="882"/>
      <c r="AA188" s="882"/>
      <c r="AB188" s="882"/>
      <c r="AC188" s="882"/>
      <c r="AD188" s="882"/>
      <c r="AE188" s="882"/>
      <c r="AF188" s="882"/>
      <c r="AG188" s="882" t="s">
        <v>296</v>
      </c>
      <c r="AH188" s="882"/>
      <c r="AI188" s="882"/>
      <c r="AJ188" s="882"/>
      <c r="AK188" s="882"/>
      <c r="AL188" s="882"/>
      <c r="AM188" s="882"/>
      <c r="AN188" s="882"/>
      <c r="AO188" s="882"/>
      <c r="AP188" s="882"/>
      <c r="AQ188" s="882"/>
      <c r="AR188" s="882"/>
      <c r="AS188" s="882"/>
      <c r="AT188" s="882"/>
      <c r="AU188" s="882"/>
      <c r="AV188" s="882"/>
      <c r="AW188" s="882"/>
      <c r="AX188" s="882"/>
      <c r="AY188" s="882"/>
      <c r="AZ188" s="882"/>
      <c r="BA188" s="882"/>
      <c r="BB188" s="882"/>
      <c r="BC188" s="882"/>
      <c r="BD188" s="882"/>
      <c r="BE188" s="882"/>
      <c r="BF188" s="882"/>
      <c r="BG188" s="882"/>
      <c r="BH188" s="882"/>
    </row>
    <row r="189" spans="1:60" outlineLevel="2">
      <c r="A189" s="883"/>
      <c r="B189" s="884"/>
      <c r="C189" s="1238" t="s">
        <v>1215</v>
      </c>
      <c r="D189" s="1239"/>
      <c r="E189" s="1239"/>
      <c r="F189" s="1239"/>
      <c r="G189" s="1239"/>
      <c r="H189" s="881"/>
      <c r="I189" s="881"/>
      <c r="J189" s="881"/>
      <c r="K189" s="881"/>
      <c r="L189" s="881"/>
      <c r="M189" s="881"/>
      <c r="N189" s="885"/>
      <c r="O189" s="885"/>
      <c r="P189" s="885"/>
      <c r="Q189" s="885"/>
      <c r="R189" s="881"/>
      <c r="S189" s="881"/>
      <c r="T189" s="881"/>
      <c r="U189" s="881"/>
      <c r="V189" s="881"/>
      <c r="W189" s="881"/>
      <c r="X189" s="881"/>
      <c r="Y189" s="881"/>
      <c r="Z189" s="882"/>
      <c r="AA189" s="882"/>
      <c r="AB189" s="882"/>
      <c r="AC189" s="882"/>
      <c r="AD189" s="882"/>
      <c r="AE189" s="882"/>
      <c r="AF189" s="882"/>
      <c r="AG189" s="882" t="s">
        <v>1138</v>
      </c>
      <c r="AH189" s="882"/>
      <c r="AI189" s="882"/>
      <c r="AJ189" s="882"/>
      <c r="AK189" s="882"/>
      <c r="AL189" s="882"/>
      <c r="AM189" s="882"/>
      <c r="AN189" s="882"/>
      <c r="AO189" s="882"/>
      <c r="AP189" s="882"/>
      <c r="AQ189" s="882"/>
      <c r="AR189" s="882"/>
      <c r="AS189" s="882"/>
      <c r="AT189" s="882"/>
      <c r="AU189" s="882"/>
      <c r="AV189" s="882"/>
      <c r="AW189" s="882"/>
      <c r="AX189" s="882"/>
      <c r="AY189" s="882"/>
      <c r="AZ189" s="882"/>
      <c r="BA189" s="882"/>
      <c r="BB189" s="882"/>
      <c r="BC189" s="882"/>
      <c r="BD189" s="882"/>
      <c r="BE189" s="882"/>
      <c r="BF189" s="882"/>
      <c r="BG189" s="882"/>
      <c r="BH189" s="882"/>
    </row>
    <row r="190" spans="1:60" outlineLevel="1">
      <c r="A190" s="889">
        <v>67</v>
      </c>
      <c r="B190" s="890" t="s">
        <v>1024</v>
      </c>
      <c r="C190" s="891" t="s">
        <v>1216</v>
      </c>
      <c r="D190" s="892" t="s">
        <v>292</v>
      </c>
      <c r="E190" s="893">
        <v>1</v>
      </c>
      <c r="F190" s="894"/>
      <c r="G190" s="895">
        <f t="shared" ref="G190:G209" si="14">ROUND(E190*F190,2)</f>
        <v>0</v>
      </c>
      <c r="H190" s="894"/>
      <c r="I190" s="895">
        <f t="shared" ref="I190:I209" si="15">ROUND(E190*H190,2)</f>
        <v>0</v>
      </c>
      <c r="J190" s="894"/>
      <c r="K190" s="895">
        <f t="shared" ref="K190:K209" si="16">ROUND(E190*J190,2)</f>
        <v>0</v>
      </c>
      <c r="L190" s="895">
        <v>21</v>
      </c>
      <c r="M190" s="895">
        <f t="shared" ref="M190:M209" si="17">G190*(1+L190/100)</f>
        <v>0</v>
      </c>
      <c r="N190" s="893">
        <v>7.2999999999999996E-4</v>
      </c>
      <c r="O190" s="893">
        <f t="shared" ref="O190:O209" si="18">ROUND(E190*N190,2)</f>
        <v>0</v>
      </c>
      <c r="P190" s="893">
        <v>0</v>
      </c>
      <c r="Q190" s="893">
        <f t="shared" ref="Q190:Q209" si="19">ROUND(E190*P190,2)</f>
        <v>0</v>
      </c>
      <c r="R190" s="895" t="s">
        <v>1150</v>
      </c>
      <c r="S190" s="895" t="s">
        <v>384</v>
      </c>
      <c r="T190" s="896" t="s">
        <v>384</v>
      </c>
      <c r="U190" s="881">
        <v>0.32100000000000001</v>
      </c>
      <c r="V190" s="881">
        <f t="shared" ref="V190:V209" si="20">ROUND(E190*U190,2)</f>
        <v>0.32</v>
      </c>
      <c r="W190" s="881"/>
      <c r="X190" s="881" t="s">
        <v>294</v>
      </c>
      <c r="Y190" s="881" t="s">
        <v>310</v>
      </c>
      <c r="Z190" s="882"/>
      <c r="AA190" s="882"/>
      <c r="AB190" s="882"/>
      <c r="AC190" s="882"/>
      <c r="AD190" s="882"/>
      <c r="AE190" s="882"/>
      <c r="AF190" s="882"/>
      <c r="AG190" s="882" t="s">
        <v>296</v>
      </c>
      <c r="AH190" s="882"/>
      <c r="AI190" s="882"/>
      <c r="AJ190" s="882"/>
      <c r="AK190" s="882"/>
      <c r="AL190" s="882"/>
      <c r="AM190" s="882"/>
      <c r="AN190" s="882"/>
      <c r="AO190" s="882"/>
      <c r="AP190" s="882"/>
      <c r="AQ190" s="882"/>
      <c r="AR190" s="882"/>
      <c r="AS190" s="882"/>
      <c r="AT190" s="882"/>
      <c r="AU190" s="882"/>
      <c r="AV190" s="882"/>
      <c r="AW190" s="882"/>
      <c r="AX190" s="882"/>
      <c r="AY190" s="882"/>
      <c r="AZ190" s="882"/>
      <c r="BA190" s="882"/>
      <c r="BB190" s="882"/>
      <c r="BC190" s="882"/>
      <c r="BD190" s="882"/>
      <c r="BE190" s="882"/>
      <c r="BF190" s="882"/>
      <c r="BG190" s="882"/>
      <c r="BH190" s="882"/>
    </row>
    <row r="191" spans="1:60" outlineLevel="1">
      <c r="A191" s="889">
        <v>68</v>
      </c>
      <c r="B191" s="890" t="s">
        <v>1025</v>
      </c>
      <c r="C191" s="891" t="s">
        <v>1026</v>
      </c>
      <c r="D191" s="892" t="s">
        <v>342</v>
      </c>
      <c r="E191" s="893">
        <v>1</v>
      </c>
      <c r="F191" s="894"/>
      <c r="G191" s="895">
        <f t="shared" si="14"/>
        <v>0</v>
      </c>
      <c r="H191" s="894"/>
      <c r="I191" s="895">
        <f t="shared" si="15"/>
        <v>0</v>
      </c>
      <c r="J191" s="894"/>
      <c r="K191" s="895">
        <f t="shared" si="16"/>
        <v>0</v>
      </c>
      <c r="L191" s="895">
        <v>21</v>
      </c>
      <c r="M191" s="895">
        <f t="shared" si="17"/>
        <v>0</v>
      </c>
      <c r="N191" s="893">
        <v>2.98E-2</v>
      </c>
      <c r="O191" s="893">
        <f t="shared" si="18"/>
        <v>0.03</v>
      </c>
      <c r="P191" s="893">
        <v>0</v>
      </c>
      <c r="Q191" s="893">
        <f t="shared" si="19"/>
        <v>0</v>
      </c>
      <c r="R191" s="895" t="s">
        <v>1150</v>
      </c>
      <c r="S191" s="895" t="s">
        <v>384</v>
      </c>
      <c r="T191" s="896" t="s">
        <v>384</v>
      </c>
      <c r="U191" s="881">
        <v>12.129</v>
      </c>
      <c r="V191" s="881">
        <f t="shared" si="20"/>
        <v>12.13</v>
      </c>
      <c r="W191" s="881"/>
      <c r="X191" s="881" t="s">
        <v>294</v>
      </c>
      <c r="Y191" s="881" t="s">
        <v>310</v>
      </c>
      <c r="Z191" s="882"/>
      <c r="AA191" s="882"/>
      <c r="AB191" s="882"/>
      <c r="AC191" s="882"/>
      <c r="AD191" s="882"/>
      <c r="AE191" s="882"/>
      <c r="AF191" s="882"/>
      <c r="AG191" s="882" t="s">
        <v>296</v>
      </c>
      <c r="AH191" s="882"/>
      <c r="AI191" s="882"/>
      <c r="AJ191" s="882"/>
      <c r="AK191" s="882"/>
      <c r="AL191" s="882"/>
      <c r="AM191" s="882"/>
      <c r="AN191" s="882"/>
      <c r="AO191" s="882"/>
      <c r="AP191" s="882"/>
      <c r="AQ191" s="882"/>
      <c r="AR191" s="882"/>
      <c r="AS191" s="882"/>
      <c r="AT191" s="882"/>
      <c r="AU191" s="882"/>
      <c r="AV191" s="882"/>
      <c r="AW191" s="882"/>
      <c r="AX191" s="882"/>
      <c r="AY191" s="882"/>
      <c r="AZ191" s="882"/>
      <c r="BA191" s="882"/>
      <c r="BB191" s="882"/>
      <c r="BC191" s="882"/>
      <c r="BD191" s="882"/>
      <c r="BE191" s="882"/>
      <c r="BF191" s="882"/>
      <c r="BG191" s="882"/>
      <c r="BH191" s="882"/>
    </row>
    <row r="192" spans="1:60" outlineLevel="1">
      <c r="A192" s="889">
        <v>69</v>
      </c>
      <c r="B192" s="890" t="s">
        <v>1027</v>
      </c>
      <c r="C192" s="891" t="s">
        <v>1217</v>
      </c>
      <c r="D192" s="892" t="s">
        <v>342</v>
      </c>
      <c r="E192" s="893">
        <v>14</v>
      </c>
      <c r="F192" s="894"/>
      <c r="G192" s="895">
        <f t="shared" si="14"/>
        <v>0</v>
      </c>
      <c r="H192" s="894"/>
      <c r="I192" s="895">
        <f t="shared" si="15"/>
        <v>0</v>
      </c>
      <c r="J192" s="894"/>
      <c r="K192" s="895">
        <f t="shared" si="16"/>
        <v>0</v>
      </c>
      <c r="L192" s="895">
        <v>21</v>
      </c>
      <c r="M192" s="895">
        <f t="shared" si="17"/>
        <v>0</v>
      </c>
      <c r="N192" s="893">
        <v>2.4000000000000001E-4</v>
      </c>
      <c r="O192" s="893">
        <f t="shared" si="18"/>
        <v>0</v>
      </c>
      <c r="P192" s="893">
        <v>0</v>
      </c>
      <c r="Q192" s="893">
        <f t="shared" si="19"/>
        <v>0</v>
      </c>
      <c r="R192" s="895" t="s">
        <v>1150</v>
      </c>
      <c r="S192" s="895" t="s">
        <v>384</v>
      </c>
      <c r="T192" s="896" t="s">
        <v>384</v>
      </c>
      <c r="U192" s="881">
        <v>0.124</v>
      </c>
      <c r="V192" s="881">
        <f t="shared" si="20"/>
        <v>1.74</v>
      </c>
      <c r="W192" s="881"/>
      <c r="X192" s="881" t="s">
        <v>294</v>
      </c>
      <c r="Y192" s="881" t="s">
        <v>310</v>
      </c>
      <c r="Z192" s="882"/>
      <c r="AA192" s="882"/>
      <c r="AB192" s="882"/>
      <c r="AC192" s="882"/>
      <c r="AD192" s="882"/>
      <c r="AE192" s="882"/>
      <c r="AF192" s="882"/>
      <c r="AG192" s="882" t="s">
        <v>296</v>
      </c>
      <c r="AH192" s="882"/>
      <c r="AI192" s="882"/>
      <c r="AJ192" s="882"/>
      <c r="AK192" s="882"/>
      <c r="AL192" s="882"/>
      <c r="AM192" s="882"/>
      <c r="AN192" s="882"/>
      <c r="AO192" s="882"/>
      <c r="AP192" s="882"/>
      <c r="AQ192" s="882"/>
      <c r="AR192" s="882"/>
      <c r="AS192" s="882"/>
      <c r="AT192" s="882"/>
      <c r="AU192" s="882"/>
      <c r="AV192" s="882"/>
      <c r="AW192" s="882"/>
      <c r="AX192" s="882"/>
      <c r="AY192" s="882"/>
      <c r="AZ192" s="882"/>
      <c r="BA192" s="882"/>
      <c r="BB192" s="882"/>
      <c r="BC192" s="882"/>
      <c r="BD192" s="882"/>
      <c r="BE192" s="882"/>
      <c r="BF192" s="882"/>
      <c r="BG192" s="882"/>
      <c r="BH192" s="882"/>
    </row>
    <row r="193" spans="1:60" ht="22.5" outlineLevel="1">
      <c r="A193" s="889">
        <v>70</v>
      </c>
      <c r="B193" s="890" t="s">
        <v>1028</v>
      </c>
      <c r="C193" s="891" t="s">
        <v>1218</v>
      </c>
      <c r="D193" s="892" t="s">
        <v>342</v>
      </c>
      <c r="E193" s="893">
        <v>12</v>
      </c>
      <c r="F193" s="894"/>
      <c r="G193" s="895">
        <f t="shared" si="14"/>
        <v>0</v>
      </c>
      <c r="H193" s="894"/>
      <c r="I193" s="895">
        <f t="shared" si="15"/>
        <v>0</v>
      </c>
      <c r="J193" s="894"/>
      <c r="K193" s="895">
        <f t="shared" si="16"/>
        <v>0</v>
      </c>
      <c r="L193" s="895">
        <v>21</v>
      </c>
      <c r="M193" s="895">
        <f t="shared" si="17"/>
        <v>0</v>
      </c>
      <c r="N193" s="893">
        <v>2.4000000000000001E-4</v>
      </c>
      <c r="O193" s="893">
        <f t="shared" si="18"/>
        <v>0</v>
      </c>
      <c r="P193" s="893">
        <v>0</v>
      </c>
      <c r="Q193" s="893">
        <f t="shared" si="19"/>
        <v>0</v>
      </c>
      <c r="R193" s="895" t="s">
        <v>1150</v>
      </c>
      <c r="S193" s="895" t="s">
        <v>384</v>
      </c>
      <c r="T193" s="896" t="s">
        <v>384</v>
      </c>
      <c r="U193" s="881">
        <v>0.124</v>
      </c>
      <c r="V193" s="881">
        <f t="shared" si="20"/>
        <v>1.49</v>
      </c>
      <c r="W193" s="881"/>
      <c r="X193" s="881" t="s">
        <v>294</v>
      </c>
      <c r="Y193" s="881" t="s">
        <v>310</v>
      </c>
      <c r="Z193" s="882"/>
      <c r="AA193" s="882"/>
      <c r="AB193" s="882"/>
      <c r="AC193" s="882"/>
      <c r="AD193" s="882"/>
      <c r="AE193" s="882"/>
      <c r="AF193" s="882"/>
      <c r="AG193" s="882" t="s">
        <v>296</v>
      </c>
      <c r="AH193" s="882"/>
      <c r="AI193" s="882"/>
      <c r="AJ193" s="882"/>
      <c r="AK193" s="882"/>
      <c r="AL193" s="882"/>
      <c r="AM193" s="882"/>
      <c r="AN193" s="882"/>
      <c r="AO193" s="882"/>
      <c r="AP193" s="882"/>
      <c r="AQ193" s="882"/>
      <c r="AR193" s="882"/>
      <c r="AS193" s="882"/>
      <c r="AT193" s="882"/>
      <c r="AU193" s="882"/>
      <c r="AV193" s="882"/>
      <c r="AW193" s="882"/>
      <c r="AX193" s="882"/>
      <c r="AY193" s="882"/>
      <c r="AZ193" s="882"/>
      <c r="BA193" s="882"/>
      <c r="BB193" s="882"/>
      <c r="BC193" s="882"/>
      <c r="BD193" s="882"/>
      <c r="BE193" s="882"/>
      <c r="BF193" s="882"/>
      <c r="BG193" s="882"/>
      <c r="BH193" s="882"/>
    </row>
    <row r="194" spans="1:60" ht="22.5" outlineLevel="1">
      <c r="A194" s="889">
        <v>71</v>
      </c>
      <c r="B194" s="890" t="s">
        <v>1029</v>
      </c>
      <c r="C194" s="891" t="s">
        <v>1219</v>
      </c>
      <c r="D194" s="892" t="s">
        <v>292</v>
      </c>
      <c r="E194" s="893">
        <v>3</v>
      </c>
      <c r="F194" s="894"/>
      <c r="G194" s="895">
        <f t="shared" si="14"/>
        <v>0</v>
      </c>
      <c r="H194" s="894"/>
      <c r="I194" s="895">
        <f t="shared" si="15"/>
        <v>0</v>
      </c>
      <c r="J194" s="894"/>
      <c r="K194" s="895">
        <f t="shared" si="16"/>
        <v>0</v>
      </c>
      <c r="L194" s="895">
        <v>21</v>
      </c>
      <c r="M194" s="895">
        <f t="shared" si="17"/>
        <v>0</v>
      </c>
      <c r="N194" s="893">
        <v>8.4999999999999995E-4</v>
      </c>
      <c r="O194" s="893">
        <f t="shared" si="18"/>
        <v>0</v>
      </c>
      <c r="P194" s="893">
        <v>0</v>
      </c>
      <c r="Q194" s="893">
        <f t="shared" si="19"/>
        <v>0</v>
      </c>
      <c r="R194" s="895" t="s">
        <v>1150</v>
      </c>
      <c r="S194" s="895" t="s">
        <v>384</v>
      </c>
      <c r="T194" s="896" t="s">
        <v>384</v>
      </c>
      <c r="U194" s="881">
        <v>0.44500000000000001</v>
      </c>
      <c r="V194" s="881">
        <f t="shared" si="20"/>
        <v>1.34</v>
      </c>
      <c r="W194" s="881"/>
      <c r="X194" s="881" t="s">
        <v>294</v>
      </c>
      <c r="Y194" s="881" t="s">
        <v>310</v>
      </c>
      <c r="Z194" s="882"/>
      <c r="AA194" s="882"/>
      <c r="AB194" s="882"/>
      <c r="AC194" s="882"/>
      <c r="AD194" s="882"/>
      <c r="AE194" s="882"/>
      <c r="AF194" s="882"/>
      <c r="AG194" s="882" t="s">
        <v>927</v>
      </c>
      <c r="AH194" s="882"/>
      <c r="AI194" s="882"/>
      <c r="AJ194" s="882"/>
      <c r="AK194" s="882"/>
      <c r="AL194" s="882"/>
      <c r="AM194" s="882"/>
      <c r="AN194" s="882"/>
      <c r="AO194" s="882"/>
      <c r="AP194" s="882"/>
      <c r="AQ194" s="882"/>
      <c r="AR194" s="882"/>
      <c r="AS194" s="882"/>
      <c r="AT194" s="882"/>
      <c r="AU194" s="882"/>
      <c r="AV194" s="882"/>
      <c r="AW194" s="882"/>
      <c r="AX194" s="882"/>
      <c r="AY194" s="882"/>
      <c r="AZ194" s="882"/>
      <c r="BA194" s="882"/>
      <c r="BB194" s="882"/>
      <c r="BC194" s="882"/>
      <c r="BD194" s="882"/>
      <c r="BE194" s="882"/>
      <c r="BF194" s="882"/>
      <c r="BG194" s="882"/>
      <c r="BH194" s="882"/>
    </row>
    <row r="195" spans="1:60" ht="22.5" outlineLevel="1">
      <c r="A195" s="889">
        <v>72</v>
      </c>
      <c r="B195" s="890" t="s">
        <v>1030</v>
      </c>
      <c r="C195" s="891" t="s">
        <v>1220</v>
      </c>
      <c r="D195" s="892" t="s">
        <v>292</v>
      </c>
      <c r="E195" s="893">
        <v>2</v>
      </c>
      <c r="F195" s="894"/>
      <c r="G195" s="895">
        <f t="shared" si="14"/>
        <v>0</v>
      </c>
      <c r="H195" s="894"/>
      <c r="I195" s="895">
        <f t="shared" si="15"/>
        <v>0</v>
      </c>
      <c r="J195" s="894"/>
      <c r="K195" s="895">
        <f t="shared" si="16"/>
        <v>0</v>
      </c>
      <c r="L195" s="895">
        <v>21</v>
      </c>
      <c r="M195" s="895">
        <f t="shared" si="17"/>
        <v>0</v>
      </c>
      <c r="N195" s="893">
        <v>1.8000000000000001E-4</v>
      </c>
      <c r="O195" s="893">
        <f t="shared" si="18"/>
        <v>0</v>
      </c>
      <c r="P195" s="893">
        <v>0</v>
      </c>
      <c r="Q195" s="893">
        <f t="shared" si="19"/>
        <v>0</v>
      </c>
      <c r="R195" s="895" t="s">
        <v>1150</v>
      </c>
      <c r="S195" s="895" t="s">
        <v>384</v>
      </c>
      <c r="T195" s="896" t="s">
        <v>384</v>
      </c>
      <c r="U195" s="881">
        <v>0.47599999999999998</v>
      </c>
      <c r="V195" s="881">
        <f t="shared" si="20"/>
        <v>0.95</v>
      </c>
      <c r="W195" s="881"/>
      <c r="X195" s="881" t="s">
        <v>294</v>
      </c>
      <c r="Y195" s="881" t="s">
        <v>310</v>
      </c>
      <c r="Z195" s="882"/>
      <c r="AA195" s="882"/>
      <c r="AB195" s="882"/>
      <c r="AC195" s="882"/>
      <c r="AD195" s="882"/>
      <c r="AE195" s="882"/>
      <c r="AF195" s="882"/>
      <c r="AG195" s="882" t="s">
        <v>296</v>
      </c>
      <c r="AH195" s="882"/>
      <c r="AI195" s="882"/>
      <c r="AJ195" s="882"/>
      <c r="AK195" s="882"/>
      <c r="AL195" s="882"/>
      <c r="AM195" s="882"/>
      <c r="AN195" s="882"/>
      <c r="AO195" s="882"/>
      <c r="AP195" s="882"/>
      <c r="AQ195" s="882"/>
      <c r="AR195" s="882"/>
      <c r="AS195" s="882"/>
      <c r="AT195" s="882"/>
      <c r="AU195" s="882"/>
      <c r="AV195" s="882"/>
      <c r="AW195" s="882"/>
      <c r="AX195" s="882"/>
      <c r="AY195" s="882"/>
      <c r="AZ195" s="882"/>
      <c r="BA195" s="882"/>
      <c r="BB195" s="882"/>
      <c r="BC195" s="882"/>
      <c r="BD195" s="882"/>
      <c r="BE195" s="882"/>
      <c r="BF195" s="882"/>
      <c r="BG195" s="882"/>
      <c r="BH195" s="882"/>
    </row>
    <row r="196" spans="1:60" ht="22.5" outlineLevel="1">
      <c r="A196" s="889">
        <v>73</v>
      </c>
      <c r="B196" s="890" t="s">
        <v>1031</v>
      </c>
      <c r="C196" s="891" t="s">
        <v>1221</v>
      </c>
      <c r="D196" s="892" t="s">
        <v>292</v>
      </c>
      <c r="E196" s="893">
        <v>5</v>
      </c>
      <c r="F196" s="894"/>
      <c r="G196" s="895">
        <f t="shared" si="14"/>
        <v>0</v>
      </c>
      <c r="H196" s="894"/>
      <c r="I196" s="895">
        <f t="shared" si="15"/>
        <v>0</v>
      </c>
      <c r="J196" s="894"/>
      <c r="K196" s="895">
        <f t="shared" si="16"/>
        <v>0</v>
      </c>
      <c r="L196" s="895">
        <v>21</v>
      </c>
      <c r="M196" s="895">
        <f t="shared" si="17"/>
        <v>0</v>
      </c>
      <c r="N196" s="893">
        <v>4.0000000000000003E-5</v>
      </c>
      <c r="O196" s="893">
        <f t="shared" si="18"/>
        <v>0</v>
      </c>
      <c r="P196" s="893">
        <v>0</v>
      </c>
      <c r="Q196" s="893">
        <f t="shared" si="19"/>
        <v>0</v>
      </c>
      <c r="R196" s="895" t="s">
        <v>1150</v>
      </c>
      <c r="S196" s="895" t="s">
        <v>384</v>
      </c>
      <c r="T196" s="896" t="s">
        <v>384</v>
      </c>
      <c r="U196" s="881">
        <v>0.44500000000000001</v>
      </c>
      <c r="V196" s="881">
        <f t="shared" si="20"/>
        <v>2.23</v>
      </c>
      <c r="W196" s="881"/>
      <c r="X196" s="881" t="s">
        <v>294</v>
      </c>
      <c r="Y196" s="881" t="s">
        <v>310</v>
      </c>
      <c r="Z196" s="882"/>
      <c r="AA196" s="882"/>
      <c r="AB196" s="882"/>
      <c r="AC196" s="882"/>
      <c r="AD196" s="882"/>
      <c r="AE196" s="882"/>
      <c r="AF196" s="882"/>
      <c r="AG196" s="882" t="s">
        <v>296</v>
      </c>
      <c r="AH196" s="882"/>
      <c r="AI196" s="882"/>
      <c r="AJ196" s="882"/>
      <c r="AK196" s="882"/>
      <c r="AL196" s="882"/>
      <c r="AM196" s="882"/>
      <c r="AN196" s="882"/>
      <c r="AO196" s="882"/>
      <c r="AP196" s="882"/>
      <c r="AQ196" s="882"/>
      <c r="AR196" s="882"/>
      <c r="AS196" s="882"/>
      <c r="AT196" s="882"/>
      <c r="AU196" s="882"/>
      <c r="AV196" s="882"/>
      <c r="AW196" s="882"/>
      <c r="AX196" s="882"/>
      <c r="AY196" s="882"/>
      <c r="AZ196" s="882"/>
      <c r="BA196" s="882"/>
      <c r="BB196" s="882"/>
      <c r="BC196" s="882"/>
      <c r="BD196" s="882"/>
      <c r="BE196" s="882"/>
      <c r="BF196" s="882"/>
      <c r="BG196" s="882"/>
      <c r="BH196" s="882"/>
    </row>
    <row r="197" spans="1:60" outlineLevel="1">
      <c r="A197" s="889">
        <v>74</v>
      </c>
      <c r="B197" s="890" t="s">
        <v>1032</v>
      </c>
      <c r="C197" s="891" t="s">
        <v>1222</v>
      </c>
      <c r="D197" s="892" t="s">
        <v>342</v>
      </c>
      <c r="E197" s="893">
        <v>2</v>
      </c>
      <c r="F197" s="894"/>
      <c r="G197" s="895">
        <f t="shared" si="14"/>
        <v>0</v>
      </c>
      <c r="H197" s="894"/>
      <c r="I197" s="895">
        <f t="shared" si="15"/>
        <v>0</v>
      </c>
      <c r="J197" s="894"/>
      <c r="K197" s="895">
        <f t="shared" si="16"/>
        <v>0</v>
      </c>
      <c r="L197" s="895">
        <v>21</v>
      </c>
      <c r="M197" s="895">
        <f t="shared" si="17"/>
        <v>0</v>
      </c>
      <c r="N197" s="893">
        <v>0</v>
      </c>
      <c r="O197" s="893">
        <f t="shared" si="18"/>
        <v>0</v>
      </c>
      <c r="P197" s="893">
        <v>1.56E-3</v>
      </c>
      <c r="Q197" s="893">
        <f t="shared" si="19"/>
        <v>0</v>
      </c>
      <c r="R197" s="895" t="s">
        <v>1150</v>
      </c>
      <c r="S197" s="895" t="s">
        <v>384</v>
      </c>
      <c r="T197" s="896" t="s">
        <v>384</v>
      </c>
      <c r="U197" s="881">
        <v>0.217</v>
      </c>
      <c r="V197" s="881">
        <f t="shared" si="20"/>
        <v>0.43</v>
      </c>
      <c r="W197" s="881"/>
      <c r="X197" s="881" t="s">
        <v>294</v>
      </c>
      <c r="Y197" s="881" t="s">
        <v>310</v>
      </c>
      <c r="Z197" s="882"/>
      <c r="AA197" s="882"/>
      <c r="AB197" s="882"/>
      <c r="AC197" s="882"/>
      <c r="AD197" s="882"/>
      <c r="AE197" s="882"/>
      <c r="AF197" s="882"/>
      <c r="AG197" s="882" t="s">
        <v>927</v>
      </c>
      <c r="AH197" s="882"/>
      <c r="AI197" s="882"/>
      <c r="AJ197" s="882"/>
      <c r="AK197" s="882"/>
      <c r="AL197" s="882"/>
      <c r="AM197" s="882"/>
      <c r="AN197" s="882"/>
      <c r="AO197" s="882"/>
      <c r="AP197" s="882"/>
      <c r="AQ197" s="882"/>
      <c r="AR197" s="882"/>
      <c r="AS197" s="882"/>
      <c r="AT197" s="882"/>
      <c r="AU197" s="882"/>
      <c r="AV197" s="882"/>
      <c r="AW197" s="882"/>
      <c r="AX197" s="882"/>
      <c r="AY197" s="882"/>
      <c r="AZ197" s="882"/>
      <c r="BA197" s="882"/>
      <c r="BB197" s="882"/>
      <c r="BC197" s="882"/>
      <c r="BD197" s="882"/>
      <c r="BE197" s="882"/>
      <c r="BF197" s="882"/>
      <c r="BG197" s="882"/>
      <c r="BH197" s="882"/>
    </row>
    <row r="198" spans="1:60" outlineLevel="1">
      <c r="A198" s="889">
        <v>75</v>
      </c>
      <c r="B198" s="890" t="s">
        <v>1033</v>
      </c>
      <c r="C198" s="891" t="s">
        <v>1223</v>
      </c>
      <c r="D198" s="892" t="s">
        <v>342</v>
      </c>
      <c r="E198" s="893">
        <v>8</v>
      </c>
      <c r="F198" s="894"/>
      <c r="G198" s="895">
        <f t="shared" si="14"/>
        <v>0</v>
      </c>
      <c r="H198" s="894"/>
      <c r="I198" s="895">
        <f t="shared" si="15"/>
        <v>0</v>
      </c>
      <c r="J198" s="894"/>
      <c r="K198" s="895">
        <f t="shared" si="16"/>
        <v>0</v>
      </c>
      <c r="L198" s="895">
        <v>21</v>
      </c>
      <c r="M198" s="895">
        <f t="shared" si="17"/>
        <v>0</v>
      </c>
      <c r="N198" s="893">
        <v>0</v>
      </c>
      <c r="O198" s="893">
        <f t="shared" si="18"/>
        <v>0</v>
      </c>
      <c r="P198" s="893">
        <v>8.5999999999999998E-4</v>
      </c>
      <c r="Q198" s="893">
        <f t="shared" si="19"/>
        <v>0.01</v>
      </c>
      <c r="R198" s="895" t="s">
        <v>1150</v>
      </c>
      <c r="S198" s="895" t="s">
        <v>384</v>
      </c>
      <c r="T198" s="896" t="s">
        <v>384</v>
      </c>
      <c r="U198" s="881">
        <v>0.222</v>
      </c>
      <c r="V198" s="881">
        <f t="shared" si="20"/>
        <v>1.78</v>
      </c>
      <c r="W198" s="881"/>
      <c r="X198" s="881" t="s">
        <v>294</v>
      </c>
      <c r="Y198" s="881" t="s">
        <v>310</v>
      </c>
      <c r="Z198" s="882"/>
      <c r="AA198" s="882"/>
      <c r="AB198" s="882"/>
      <c r="AC198" s="882"/>
      <c r="AD198" s="882"/>
      <c r="AE198" s="882"/>
      <c r="AF198" s="882"/>
      <c r="AG198" s="882" t="s">
        <v>296</v>
      </c>
      <c r="AH198" s="882"/>
      <c r="AI198" s="882"/>
      <c r="AJ198" s="882"/>
      <c r="AK198" s="882"/>
      <c r="AL198" s="882"/>
      <c r="AM198" s="882"/>
      <c r="AN198" s="882"/>
      <c r="AO198" s="882"/>
      <c r="AP198" s="882"/>
      <c r="AQ198" s="882"/>
      <c r="AR198" s="882"/>
      <c r="AS198" s="882"/>
      <c r="AT198" s="882"/>
      <c r="AU198" s="882"/>
      <c r="AV198" s="882"/>
      <c r="AW198" s="882"/>
      <c r="AX198" s="882"/>
      <c r="AY198" s="882"/>
      <c r="AZ198" s="882"/>
      <c r="BA198" s="882"/>
      <c r="BB198" s="882"/>
      <c r="BC198" s="882"/>
      <c r="BD198" s="882"/>
      <c r="BE198" s="882"/>
      <c r="BF198" s="882"/>
      <c r="BG198" s="882"/>
      <c r="BH198" s="882"/>
    </row>
    <row r="199" spans="1:60" ht="33.75" outlineLevel="1">
      <c r="A199" s="889">
        <v>76</v>
      </c>
      <c r="B199" s="890" t="s">
        <v>1034</v>
      </c>
      <c r="C199" s="891" t="s">
        <v>1224</v>
      </c>
      <c r="D199" s="892" t="s">
        <v>292</v>
      </c>
      <c r="E199" s="893">
        <v>2</v>
      </c>
      <c r="F199" s="894"/>
      <c r="G199" s="895">
        <f t="shared" si="14"/>
        <v>0</v>
      </c>
      <c r="H199" s="894"/>
      <c r="I199" s="895">
        <f t="shared" si="15"/>
        <v>0</v>
      </c>
      <c r="J199" s="894"/>
      <c r="K199" s="895">
        <f t="shared" si="16"/>
        <v>0</v>
      </c>
      <c r="L199" s="895">
        <v>21</v>
      </c>
      <c r="M199" s="895">
        <f t="shared" si="17"/>
        <v>0</v>
      </c>
      <c r="N199" s="893">
        <v>2.0000000000000001E-4</v>
      </c>
      <c r="O199" s="893">
        <f t="shared" si="18"/>
        <v>0</v>
      </c>
      <c r="P199" s="893">
        <v>0</v>
      </c>
      <c r="Q199" s="893">
        <f t="shared" si="19"/>
        <v>0</v>
      </c>
      <c r="R199" s="895" t="s">
        <v>1150</v>
      </c>
      <c r="S199" s="895" t="s">
        <v>384</v>
      </c>
      <c r="T199" s="896" t="s">
        <v>384</v>
      </c>
      <c r="U199" s="881">
        <v>0.246</v>
      </c>
      <c r="V199" s="881">
        <f t="shared" si="20"/>
        <v>0.49</v>
      </c>
      <c r="W199" s="881"/>
      <c r="X199" s="881" t="s">
        <v>294</v>
      </c>
      <c r="Y199" s="881" t="s">
        <v>310</v>
      </c>
      <c r="Z199" s="882"/>
      <c r="AA199" s="882"/>
      <c r="AB199" s="882"/>
      <c r="AC199" s="882"/>
      <c r="AD199" s="882"/>
      <c r="AE199" s="882"/>
      <c r="AF199" s="882"/>
      <c r="AG199" s="882" t="s">
        <v>296</v>
      </c>
      <c r="AH199" s="882"/>
      <c r="AI199" s="882"/>
      <c r="AJ199" s="882"/>
      <c r="AK199" s="882"/>
      <c r="AL199" s="882"/>
      <c r="AM199" s="882"/>
      <c r="AN199" s="882"/>
      <c r="AO199" s="882"/>
      <c r="AP199" s="882"/>
      <c r="AQ199" s="882"/>
      <c r="AR199" s="882"/>
      <c r="AS199" s="882"/>
      <c r="AT199" s="882"/>
      <c r="AU199" s="882"/>
      <c r="AV199" s="882"/>
      <c r="AW199" s="882"/>
      <c r="AX199" s="882"/>
      <c r="AY199" s="882"/>
      <c r="AZ199" s="882"/>
      <c r="BA199" s="882"/>
      <c r="BB199" s="882"/>
      <c r="BC199" s="882"/>
      <c r="BD199" s="882"/>
      <c r="BE199" s="882"/>
      <c r="BF199" s="882"/>
      <c r="BG199" s="882"/>
      <c r="BH199" s="882"/>
    </row>
    <row r="200" spans="1:60" outlineLevel="1">
      <c r="A200" s="889">
        <v>77</v>
      </c>
      <c r="B200" s="890" t="s">
        <v>1035</v>
      </c>
      <c r="C200" s="891" t="s">
        <v>1225</v>
      </c>
      <c r="D200" s="892" t="s">
        <v>292</v>
      </c>
      <c r="E200" s="893">
        <v>1</v>
      </c>
      <c r="F200" s="894"/>
      <c r="G200" s="895">
        <f t="shared" si="14"/>
        <v>0</v>
      </c>
      <c r="H200" s="894"/>
      <c r="I200" s="895">
        <f t="shared" si="15"/>
        <v>0</v>
      </c>
      <c r="J200" s="894"/>
      <c r="K200" s="895">
        <f t="shared" si="16"/>
        <v>0</v>
      </c>
      <c r="L200" s="895">
        <v>21</v>
      </c>
      <c r="M200" s="895">
        <f t="shared" si="17"/>
        <v>0</v>
      </c>
      <c r="N200" s="893">
        <v>0</v>
      </c>
      <c r="O200" s="893">
        <f t="shared" si="18"/>
        <v>0</v>
      </c>
      <c r="P200" s="893">
        <v>0</v>
      </c>
      <c r="Q200" s="893">
        <f t="shared" si="19"/>
        <v>0</v>
      </c>
      <c r="R200" s="895" t="s">
        <v>1226</v>
      </c>
      <c r="S200" s="895" t="s">
        <v>384</v>
      </c>
      <c r="T200" s="896" t="s">
        <v>384</v>
      </c>
      <c r="U200" s="881">
        <v>0.23</v>
      </c>
      <c r="V200" s="881">
        <f t="shared" si="20"/>
        <v>0.23</v>
      </c>
      <c r="W200" s="881"/>
      <c r="X200" s="881" t="s">
        <v>294</v>
      </c>
      <c r="Y200" s="881" t="s">
        <v>310</v>
      </c>
      <c r="Z200" s="882"/>
      <c r="AA200" s="882"/>
      <c r="AB200" s="882"/>
      <c r="AC200" s="882"/>
      <c r="AD200" s="882"/>
      <c r="AE200" s="882"/>
      <c r="AF200" s="882"/>
      <c r="AG200" s="882" t="s">
        <v>296</v>
      </c>
      <c r="AH200" s="882"/>
      <c r="AI200" s="882"/>
      <c r="AJ200" s="882"/>
      <c r="AK200" s="882"/>
      <c r="AL200" s="882"/>
      <c r="AM200" s="882"/>
      <c r="AN200" s="882"/>
      <c r="AO200" s="882"/>
      <c r="AP200" s="882"/>
      <c r="AQ200" s="882"/>
      <c r="AR200" s="882"/>
      <c r="AS200" s="882"/>
      <c r="AT200" s="882"/>
      <c r="AU200" s="882"/>
      <c r="AV200" s="882"/>
      <c r="AW200" s="882"/>
      <c r="AX200" s="882"/>
      <c r="AY200" s="882"/>
      <c r="AZ200" s="882"/>
      <c r="BA200" s="882"/>
      <c r="BB200" s="882"/>
      <c r="BC200" s="882"/>
      <c r="BD200" s="882"/>
      <c r="BE200" s="882"/>
      <c r="BF200" s="882"/>
      <c r="BG200" s="882"/>
      <c r="BH200" s="882"/>
    </row>
    <row r="201" spans="1:60" outlineLevel="1">
      <c r="A201" s="889">
        <v>78</v>
      </c>
      <c r="B201" s="890" t="s">
        <v>1036</v>
      </c>
      <c r="C201" s="891" t="s">
        <v>1037</v>
      </c>
      <c r="D201" s="892" t="s">
        <v>342</v>
      </c>
      <c r="E201" s="893">
        <v>14</v>
      </c>
      <c r="F201" s="894"/>
      <c r="G201" s="895">
        <f t="shared" si="14"/>
        <v>0</v>
      </c>
      <c r="H201" s="894"/>
      <c r="I201" s="895">
        <f t="shared" si="15"/>
        <v>0</v>
      </c>
      <c r="J201" s="894"/>
      <c r="K201" s="895">
        <f t="shared" si="16"/>
        <v>0</v>
      </c>
      <c r="L201" s="895">
        <v>21</v>
      </c>
      <c r="M201" s="895">
        <f t="shared" si="17"/>
        <v>0</v>
      </c>
      <c r="N201" s="893">
        <v>0</v>
      </c>
      <c r="O201" s="893">
        <f t="shared" si="18"/>
        <v>0</v>
      </c>
      <c r="P201" s="893">
        <v>9.1999999999999998E-3</v>
      </c>
      <c r="Q201" s="893">
        <f t="shared" si="19"/>
        <v>0.13</v>
      </c>
      <c r="R201" s="895"/>
      <c r="S201" s="895" t="s">
        <v>343</v>
      </c>
      <c r="T201" s="896" t="s">
        <v>384</v>
      </c>
      <c r="U201" s="881">
        <v>0.46500000000000002</v>
      </c>
      <c r="V201" s="881">
        <f t="shared" si="20"/>
        <v>6.51</v>
      </c>
      <c r="W201" s="881"/>
      <c r="X201" s="881" t="s">
        <v>294</v>
      </c>
      <c r="Y201" s="881" t="s">
        <v>310</v>
      </c>
      <c r="Z201" s="882"/>
      <c r="AA201" s="882"/>
      <c r="AB201" s="882"/>
      <c r="AC201" s="882"/>
      <c r="AD201" s="882"/>
      <c r="AE201" s="882"/>
      <c r="AF201" s="882"/>
      <c r="AG201" s="882" t="s">
        <v>296</v>
      </c>
      <c r="AH201" s="882"/>
      <c r="AI201" s="882"/>
      <c r="AJ201" s="882"/>
      <c r="AK201" s="882"/>
      <c r="AL201" s="882"/>
      <c r="AM201" s="882"/>
      <c r="AN201" s="882"/>
      <c r="AO201" s="882"/>
      <c r="AP201" s="882"/>
      <c r="AQ201" s="882"/>
      <c r="AR201" s="882"/>
      <c r="AS201" s="882"/>
      <c r="AT201" s="882"/>
      <c r="AU201" s="882"/>
      <c r="AV201" s="882"/>
      <c r="AW201" s="882"/>
      <c r="AX201" s="882"/>
      <c r="AY201" s="882"/>
      <c r="AZ201" s="882"/>
      <c r="BA201" s="882"/>
      <c r="BB201" s="882"/>
      <c r="BC201" s="882"/>
      <c r="BD201" s="882"/>
      <c r="BE201" s="882"/>
      <c r="BF201" s="882"/>
      <c r="BG201" s="882"/>
      <c r="BH201" s="882"/>
    </row>
    <row r="202" spans="1:60" outlineLevel="1">
      <c r="A202" s="889">
        <v>79</v>
      </c>
      <c r="B202" s="890" t="s">
        <v>1038</v>
      </c>
      <c r="C202" s="891" t="s">
        <v>1039</v>
      </c>
      <c r="D202" s="892" t="s">
        <v>292</v>
      </c>
      <c r="E202" s="893">
        <v>20</v>
      </c>
      <c r="F202" s="894"/>
      <c r="G202" s="895">
        <f t="shared" si="14"/>
        <v>0</v>
      </c>
      <c r="H202" s="894"/>
      <c r="I202" s="895">
        <f t="shared" si="15"/>
        <v>0</v>
      </c>
      <c r="J202" s="894"/>
      <c r="K202" s="895">
        <f t="shared" si="16"/>
        <v>0</v>
      </c>
      <c r="L202" s="895">
        <v>21</v>
      </c>
      <c r="M202" s="895">
        <f t="shared" si="17"/>
        <v>0</v>
      </c>
      <c r="N202" s="893">
        <v>0</v>
      </c>
      <c r="O202" s="893">
        <f t="shared" si="18"/>
        <v>0</v>
      </c>
      <c r="P202" s="893">
        <v>0</v>
      </c>
      <c r="Q202" s="893">
        <f t="shared" si="19"/>
        <v>0</v>
      </c>
      <c r="R202" s="895"/>
      <c r="S202" s="895" t="s">
        <v>343</v>
      </c>
      <c r="T202" s="896" t="s">
        <v>344</v>
      </c>
      <c r="U202" s="881">
        <v>0.29199999999999998</v>
      </c>
      <c r="V202" s="881">
        <f t="shared" si="20"/>
        <v>5.84</v>
      </c>
      <c r="W202" s="881"/>
      <c r="X202" s="881" t="s">
        <v>294</v>
      </c>
      <c r="Y202" s="881" t="s">
        <v>310</v>
      </c>
      <c r="Z202" s="882"/>
      <c r="AA202" s="882"/>
      <c r="AB202" s="882"/>
      <c r="AC202" s="882"/>
      <c r="AD202" s="882"/>
      <c r="AE202" s="882"/>
      <c r="AF202" s="882"/>
      <c r="AG202" s="882" t="s">
        <v>296</v>
      </c>
      <c r="AH202" s="882"/>
      <c r="AI202" s="882"/>
      <c r="AJ202" s="882"/>
      <c r="AK202" s="882"/>
      <c r="AL202" s="882"/>
      <c r="AM202" s="882"/>
      <c r="AN202" s="882"/>
      <c r="AO202" s="882"/>
      <c r="AP202" s="882"/>
      <c r="AQ202" s="882"/>
      <c r="AR202" s="882"/>
      <c r="AS202" s="882"/>
      <c r="AT202" s="882"/>
      <c r="AU202" s="882"/>
      <c r="AV202" s="882"/>
      <c r="AW202" s="882"/>
      <c r="AX202" s="882"/>
      <c r="AY202" s="882"/>
      <c r="AZ202" s="882"/>
      <c r="BA202" s="882"/>
      <c r="BB202" s="882"/>
      <c r="BC202" s="882"/>
      <c r="BD202" s="882"/>
      <c r="BE202" s="882"/>
      <c r="BF202" s="882"/>
      <c r="BG202" s="882"/>
      <c r="BH202" s="882"/>
    </row>
    <row r="203" spans="1:60" outlineLevel="1">
      <c r="A203" s="889">
        <v>80</v>
      </c>
      <c r="B203" s="890" t="s">
        <v>1040</v>
      </c>
      <c r="C203" s="891" t="s">
        <v>1227</v>
      </c>
      <c r="D203" s="892" t="s">
        <v>292</v>
      </c>
      <c r="E203" s="893">
        <v>1</v>
      </c>
      <c r="F203" s="894"/>
      <c r="G203" s="895">
        <f t="shared" si="14"/>
        <v>0</v>
      </c>
      <c r="H203" s="894"/>
      <c r="I203" s="895">
        <f t="shared" si="15"/>
        <v>0</v>
      </c>
      <c r="J203" s="894"/>
      <c r="K203" s="895">
        <f t="shared" si="16"/>
        <v>0</v>
      </c>
      <c r="L203" s="895">
        <v>21</v>
      </c>
      <c r="M203" s="895">
        <f t="shared" si="17"/>
        <v>0</v>
      </c>
      <c r="N203" s="893">
        <v>0</v>
      </c>
      <c r="O203" s="893">
        <f t="shared" si="18"/>
        <v>0</v>
      </c>
      <c r="P203" s="893">
        <v>0</v>
      </c>
      <c r="Q203" s="893">
        <f t="shared" si="19"/>
        <v>0</v>
      </c>
      <c r="R203" s="895"/>
      <c r="S203" s="895" t="s">
        <v>343</v>
      </c>
      <c r="T203" s="896" t="s">
        <v>344</v>
      </c>
      <c r="U203" s="881">
        <v>0</v>
      </c>
      <c r="V203" s="881">
        <f t="shared" si="20"/>
        <v>0</v>
      </c>
      <c r="W203" s="881"/>
      <c r="X203" s="881" t="s">
        <v>385</v>
      </c>
      <c r="Y203" s="881" t="s">
        <v>310</v>
      </c>
      <c r="Z203" s="882"/>
      <c r="AA203" s="882"/>
      <c r="AB203" s="882"/>
      <c r="AC203" s="882"/>
      <c r="AD203" s="882"/>
      <c r="AE203" s="882"/>
      <c r="AF203" s="882"/>
      <c r="AG203" s="882" t="s">
        <v>386</v>
      </c>
      <c r="AH203" s="882"/>
      <c r="AI203" s="882"/>
      <c r="AJ203" s="882"/>
      <c r="AK203" s="882"/>
      <c r="AL203" s="882"/>
      <c r="AM203" s="882"/>
      <c r="AN203" s="882"/>
      <c r="AO203" s="882"/>
      <c r="AP203" s="882"/>
      <c r="AQ203" s="882"/>
      <c r="AR203" s="882"/>
      <c r="AS203" s="882"/>
      <c r="AT203" s="882"/>
      <c r="AU203" s="882"/>
      <c r="AV203" s="882"/>
      <c r="AW203" s="882"/>
      <c r="AX203" s="882"/>
      <c r="AY203" s="882"/>
      <c r="AZ203" s="882"/>
      <c r="BA203" s="882"/>
      <c r="BB203" s="882"/>
      <c r="BC203" s="882"/>
      <c r="BD203" s="882"/>
      <c r="BE203" s="882"/>
      <c r="BF203" s="882"/>
      <c r="BG203" s="882"/>
      <c r="BH203" s="882"/>
    </row>
    <row r="204" spans="1:60" ht="33.75" outlineLevel="1">
      <c r="A204" s="889">
        <v>81</v>
      </c>
      <c r="B204" s="890" t="s">
        <v>1041</v>
      </c>
      <c r="C204" s="891" t="s">
        <v>1228</v>
      </c>
      <c r="D204" s="892" t="s">
        <v>292</v>
      </c>
      <c r="E204" s="893">
        <v>1</v>
      </c>
      <c r="F204" s="894"/>
      <c r="G204" s="895">
        <f t="shared" si="14"/>
        <v>0</v>
      </c>
      <c r="H204" s="894"/>
      <c r="I204" s="895">
        <f t="shared" si="15"/>
        <v>0</v>
      </c>
      <c r="J204" s="894"/>
      <c r="K204" s="895">
        <f t="shared" si="16"/>
        <v>0</v>
      </c>
      <c r="L204" s="895">
        <v>21</v>
      </c>
      <c r="M204" s="895">
        <f t="shared" si="17"/>
        <v>0</v>
      </c>
      <c r="N204" s="893">
        <v>7.5999999999999998E-2</v>
      </c>
      <c r="O204" s="893">
        <f t="shared" si="18"/>
        <v>0.08</v>
      </c>
      <c r="P204" s="893">
        <v>0</v>
      </c>
      <c r="Q204" s="893">
        <f t="shared" si="19"/>
        <v>0</v>
      </c>
      <c r="R204" s="895" t="s">
        <v>383</v>
      </c>
      <c r="S204" s="895" t="s">
        <v>384</v>
      </c>
      <c r="T204" s="896" t="s">
        <v>384</v>
      </c>
      <c r="U204" s="881">
        <v>0</v>
      </c>
      <c r="V204" s="881">
        <f t="shared" si="20"/>
        <v>0</v>
      </c>
      <c r="W204" s="881"/>
      <c r="X204" s="881" t="s">
        <v>385</v>
      </c>
      <c r="Y204" s="881" t="s">
        <v>310</v>
      </c>
      <c r="Z204" s="882"/>
      <c r="AA204" s="882"/>
      <c r="AB204" s="882"/>
      <c r="AC204" s="882"/>
      <c r="AD204" s="882"/>
      <c r="AE204" s="882"/>
      <c r="AF204" s="882"/>
      <c r="AG204" s="882" t="s">
        <v>386</v>
      </c>
      <c r="AH204" s="882"/>
      <c r="AI204" s="882"/>
      <c r="AJ204" s="882"/>
      <c r="AK204" s="882"/>
      <c r="AL204" s="882"/>
      <c r="AM204" s="882"/>
      <c r="AN204" s="882"/>
      <c r="AO204" s="882"/>
      <c r="AP204" s="882"/>
      <c r="AQ204" s="882"/>
      <c r="AR204" s="882"/>
      <c r="AS204" s="882"/>
      <c r="AT204" s="882"/>
      <c r="AU204" s="882"/>
      <c r="AV204" s="882"/>
      <c r="AW204" s="882"/>
      <c r="AX204" s="882"/>
      <c r="AY204" s="882"/>
      <c r="AZ204" s="882"/>
      <c r="BA204" s="882"/>
      <c r="BB204" s="882"/>
      <c r="BC204" s="882"/>
      <c r="BD204" s="882"/>
      <c r="BE204" s="882"/>
      <c r="BF204" s="882"/>
      <c r="BG204" s="882"/>
      <c r="BH204" s="882"/>
    </row>
    <row r="205" spans="1:60" ht="22.5" outlineLevel="1">
      <c r="A205" s="889">
        <v>82</v>
      </c>
      <c r="B205" s="890" t="s">
        <v>1042</v>
      </c>
      <c r="C205" s="891" t="s">
        <v>1229</v>
      </c>
      <c r="D205" s="892" t="s">
        <v>292</v>
      </c>
      <c r="E205" s="893">
        <v>2</v>
      </c>
      <c r="F205" s="894"/>
      <c r="G205" s="895">
        <f t="shared" si="14"/>
        <v>0</v>
      </c>
      <c r="H205" s="894"/>
      <c r="I205" s="895">
        <f t="shared" si="15"/>
        <v>0</v>
      </c>
      <c r="J205" s="894"/>
      <c r="K205" s="895">
        <f t="shared" si="16"/>
        <v>0</v>
      </c>
      <c r="L205" s="895">
        <v>21</v>
      </c>
      <c r="M205" s="895">
        <f t="shared" si="17"/>
        <v>0</v>
      </c>
      <c r="N205" s="893">
        <v>1.1000000000000001E-3</v>
      </c>
      <c r="O205" s="893">
        <f t="shared" si="18"/>
        <v>0</v>
      </c>
      <c r="P205" s="893">
        <v>0</v>
      </c>
      <c r="Q205" s="893">
        <f t="shared" si="19"/>
        <v>0</v>
      </c>
      <c r="R205" s="895" t="s">
        <v>383</v>
      </c>
      <c r="S205" s="895" t="s">
        <v>384</v>
      </c>
      <c r="T205" s="896" t="s">
        <v>384</v>
      </c>
      <c r="U205" s="881">
        <v>0</v>
      </c>
      <c r="V205" s="881">
        <f t="shared" si="20"/>
        <v>0</v>
      </c>
      <c r="W205" s="881"/>
      <c r="X205" s="881" t="s">
        <v>385</v>
      </c>
      <c r="Y205" s="881" t="s">
        <v>310</v>
      </c>
      <c r="Z205" s="882"/>
      <c r="AA205" s="882"/>
      <c r="AB205" s="882"/>
      <c r="AC205" s="882"/>
      <c r="AD205" s="882"/>
      <c r="AE205" s="882"/>
      <c r="AF205" s="882"/>
      <c r="AG205" s="882" t="s">
        <v>386</v>
      </c>
      <c r="AH205" s="882"/>
      <c r="AI205" s="882"/>
      <c r="AJ205" s="882"/>
      <c r="AK205" s="882"/>
      <c r="AL205" s="882"/>
      <c r="AM205" s="882"/>
      <c r="AN205" s="882"/>
      <c r="AO205" s="882"/>
      <c r="AP205" s="882"/>
      <c r="AQ205" s="882"/>
      <c r="AR205" s="882"/>
      <c r="AS205" s="882"/>
      <c r="AT205" s="882"/>
      <c r="AU205" s="882"/>
      <c r="AV205" s="882"/>
      <c r="AW205" s="882"/>
      <c r="AX205" s="882"/>
      <c r="AY205" s="882"/>
      <c r="AZ205" s="882"/>
      <c r="BA205" s="882"/>
      <c r="BB205" s="882"/>
      <c r="BC205" s="882"/>
      <c r="BD205" s="882"/>
      <c r="BE205" s="882"/>
      <c r="BF205" s="882"/>
      <c r="BG205" s="882"/>
      <c r="BH205" s="882"/>
    </row>
    <row r="206" spans="1:60" ht="22.5" outlineLevel="1">
      <c r="A206" s="889">
        <v>83</v>
      </c>
      <c r="B206" s="890" t="s">
        <v>1043</v>
      </c>
      <c r="C206" s="891" t="s">
        <v>1230</v>
      </c>
      <c r="D206" s="892" t="s">
        <v>292</v>
      </c>
      <c r="E206" s="893">
        <v>3</v>
      </c>
      <c r="F206" s="894"/>
      <c r="G206" s="895">
        <f t="shared" si="14"/>
        <v>0</v>
      </c>
      <c r="H206" s="894"/>
      <c r="I206" s="895">
        <f t="shared" si="15"/>
        <v>0</v>
      </c>
      <c r="J206" s="894"/>
      <c r="K206" s="895">
        <f t="shared" si="16"/>
        <v>0</v>
      </c>
      <c r="L206" s="895">
        <v>21</v>
      </c>
      <c r="M206" s="895">
        <f t="shared" si="17"/>
        <v>0</v>
      </c>
      <c r="N206" s="893">
        <v>8.4999999999999995E-4</v>
      </c>
      <c r="O206" s="893">
        <f t="shared" si="18"/>
        <v>0</v>
      </c>
      <c r="P206" s="893">
        <v>0</v>
      </c>
      <c r="Q206" s="893">
        <f t="shared" si="19"/>
        <v>0</v>
      </c>
      <c r="R206" s="895" t="s">
        <v>383</v>
      </c>
      <c r="S206" s="895" t="s">
        <v>384</v>
      </c>
      <c r="T206" s="896" t="s">
        <v>384</v>
      </c>
      <c r="U206" s="881">
        <v>0</v>
      </c>
      <c r="V206" s="881">
        <f t="shared" si="20"/>
        <v>0</v>
      </c>
      <c r="W206" s="881"/>
      <c r="X206" s="881" t="s">
        <v>385</v>
      </c>
      <c r="Y206" s="881" t="s">
        <v>310</v>
      </c>
      <c r="Z206" s="882"/>
      <c r="AA206" s="882"/>
      <c r="AB206" s="882"/>
      <c r="AC206" s="882"/>
      <c r="AD206" s="882"/>
      <c r="AE206" s="882"/>
      <c r="AF206" s="882"/>
      <c r="AG206" s="882" t="s">
        <v>386</v>
      </c>
      <c r="AH206" s="882"/>
      <c r="AI206" s="882"/>
      <c r="AJ206" s="882"/>
      <c r="AK206" s="882"/>
      <c r="AL206" s="882"/>
      <c r="AM206" s="882"/>
      <c r="AN206" s="882"/>
      <c r="AO206" s="882"/>
      <c r="AP206" s="882"/>
      <c r="AQ206" s="882"/>
      <c r="AR206" s="882"/>
      <c r="AS206" s="882"/>
      <c r="AT206" s="882"/>
      <c r="AU206" s="882"/>
      <c r="AV206" s="882"/>
      <c r="AW206" s="882"/>
      <c r="AX206" s="882"/>
      <c r="AY206" s="882"/>
      <c r="AZ206" s="882"/>
      <c r="BA206" s="882"/>
      <c r="BB206" s="882"/>
      <c r="BC206" s="882"/>
      <c r="BD206" s="882"/>
      <c r="BE206" s="882"/>
      <c r="BF206" s="882"/>
      <c r="BG206" s="882"/>
      <c r="BH206" s="882"/>
    </row>
    <row r="207" spans="1:60" ht="22.5" outlineLevel="1">
      <c r="A207" s="889">
        <v>84</v>
      </c>
      <c r="B207" s="890" t="s">
        <v>1044</v>
      </c>
      <c r="C207" s="891" t="s">
        <v>1231</v>
      </c>
      <c r="D207" s="892" t="s">
        <v>292</v>
      </c>
      <c r="E207" s="893">
        <v>2</v>
      </c>
      <c r="F207" s="894"/>
      <c r="G207" s="895">
        <f t="shared" si="14"/>
        <v>0</v>
      </c>
      <c r="H207" s="894"/>
      <c r="I207" s="895">
        <f t="shared" si="15"/>
        <v>0</v>
      </c>
      <c r="J207" s="894"/>
      <c r="K207" s="895">
        <f t="shared" si="16"/>
        <v>0</v>
      </c>
      <c r="L207" s="895">
        <v>21</v>
      </c>
      <c r="M207" s="895">
        <f t="shared" si="17"/>
        <v>0</v>
      </c>
      <c r="N207" s="893">
        <v>1.64E-3</v>
      </c>
      <c r="O207" s="893">
        <f t="shared" si="18"/>
        <v>0</v>
      </c>
      <c r="P207" s="893">
        <v>0</v>
      </c>
      <c r="Q207" s="893">
        <f t="shared" si="19"/>
        <v>0</v>
      </c>
      <c r="R207" s="895" t="s">
        <v>383</v>
      </c>
      <c r="S207" s="895" t="s">
        <v>384</v>
      </c>
      <c r="T207" s="896" t="s">
        <v>384</v>
      </c>
      <c r="U207" s="881">
        <v>0</v>
      </c>
      <c r="V207" s="881">
        <f t="shared" si="20"/>
        <v>0</v>
      </c>
      <c r="W207" s="881"/>
      <c r="X207" s="881" t="s">
        <v>385</v>
      </c>
      <c r="Y207" s="881" t="s">
        <v>310</v>
      </c>
      <c r="Z207" s="882"/>
      <c r="AA207" s="882"/>
      <c r="AB207" s="882"/>
      <c r="AC207" s="882"/>
      <c r="AD207" s="882"/>
      <c r="AE207" s="882"/>
      <c r="AF207" s="882"/>
      <c r="AG207" s="882" t="s">
        <v>386</v>
      </c>
      <c r="AH207" s="882"/>
      <c r="AI207" s="882"/>
      <c r="AJ207" s="882"/>
      <c r="AK207" s="882"/>
      <c r="AL207" s="882"/>
      <c r="AM207" s="882"/>
      <c r="AN207" s="882"/>
      <c r="AO207" s="882"/>
      <c r="AP207" s="882"/>
      <c r="AQ207" s="882"/>
      <c r="AR207" s="882"/>
      <c r="AS207" s="882"/>
      <c r="AT207" s="882"/>
      <c r="AU207" s="882"/>
      <c r="AV207" s="882"/>
      <c r="AW207" s="882"/>
      <c r="AX207" s="882"/>
      <c r="AY207" s="882"/>
      <c r="AZ207" s="882"/>
      <c r="BA207" s="882"/>
      <c r="BB207" s="882"/>
      <c r="BC207" s="882"/>
      <c r="BD207" s="882"/>
      <c r="BE207" s="882"/>
      <c r="BF207" s="882"/>
      <c r="BG207" s="882"/>
      <c r="BH207" s="882"/>
    </row>
    <row r="208" spans="1:60" ht="22.5" outlineLevel="1">
      <c r="A208" s="889">
        <v>85</v>
      </c>
      <c r="B208" s="890" t="s">
        <v>1045</v>
      </c>
      <c r="C208" s="891" t="s">
        <v>1232</v>
      </c>
      <c r="D208" s="892" t="s">
        <v>292</v>
      </c>
      <c r="E208" s="893">
        <v>3</v>
      </c>
      <c r="F208" s="894"/>
      <c r="G208" s="895">
        <f t="shared" si="14"/>
        <v>0</v>
      </c>
      <c r="H208" s="894"/>
      <c r="I208" s="895">
        <f t="shared" si="15"/>
        <v>0</v>
      </c>
      <c r="J208" s="894"/>
      <c r="K208" s="895">
        <f t="shared" si="16"/>
        <v>0</v>
      </c>
      <c r="L208" s="895">
        <v>21</v>
      </c>
      <c r="M208" s="895">
        <f t="shared" si="17"/>
        <v>0</v>
      </c>
      <c r="N208" s="893">
        <v>1.64E-3</v>
      </c>
      <c r="O208" s="893">
        <f t="shared" si="18"/>
        <v>0</v>
      </c>
      <c r="P208" s="893">
        <v>0</v>
      </c>
      <c r="Q208" s="893">
        <f t="shared" si="19"/>
        <v>0</v>
      </c>
      <c r="R208" s="895" t="s">
        <v>383</v>
      </c>
      <c r="S208" s="895" t="s">
        <v>384</v>
      </c>
      <c r="T208" s="896" t="s">
        <v>384</v>
      </c>
      <c r="U208" s="881">
        <v>0</v>
      </c>
      <c r="V208" s="881">
        <f t="shared" si="20"/>
        <v>0</v>
      </c>
      <c r="W208" s="881"/>
      <c r="X208" s="881" t="s">
        <v>385</v>
      </c>
      <c r="Y208" s="881" t="s">
        <v>310</v>
      </c>
      <c r="Z208" s="882"/>
      <c r="AA208" s="882"/>
      <c r="AB208" s="882"/>
      <c r="AC208" s="882"/>
      <c r="AD208" s="882"/>
      <c r="AE208" s="882"/>
      <c r="AF208" s="882"/>
      <c r="AG208" s="882" t="s">
        <v>386</v>
      </c>
      <c r="AH208" s="882"/>
      <c r="AI208" s="882"/>
      <c r="AJ208" s="882"/>
      <c r="AK208" s="882"/>
      <c r="AL208" s="882"/>
      <c r="AM208" s="882"/>
      <c r="AN208" s="882"/>
      <c r="AO208" s="882"/>
      <c r="AP208" s="882"/>
      <c r="AQ208" s="882"/>
      <c r="AR208" s="882"/>
      <c r="AS208" s="882"/>
      <c r="AT208" s="882"/>
      <c r="AU208" s="882"/>
      <c r="AV208" s="882"/>
      <c r="AW208" s="882"/>
      <c r="AX208" s="882"/>
      <c r="AY208" s="882"/>
      <c r="AZ208" s="882"/>
      <c r="BA208" s="882"/>
      <c r="BB208" s="882"/>
      <c r="BC208" s="882"/>
      <c r="BD208" s="882"/>
      <c r="BE208" s="882"/>
      <c r="BF208" s="882"/>
      <c r="BG208" s="882"/>
      <c r="BH208" s="882"/>
    </row>
    <row r="209" spans="1:60" outlineLevel="1">
      <c r="A209" s="873">
        <v>86</v>
      </c>
      <c r="B209" s="874" t="s">
        <v>1046</v>
      </c>
      <c r="C209" s="875" t="s">
        <v>1233</v>
      </c>
      <c r="D209" s="876" t="s">
        <v>366</v>
      </c>
      <c r="E209" s="877">
        <v>0.17138999999999999</v>
      </c>
      <c r="F209" s="878"/>
      <c r="G209" s="879">
        <f t="shared" si="14"/>
        <v>0</v>
      </c>
      <c r="H209" s="878"/>
      <c r="I209" s="879">
        <f t="shared" si="15"/>
        <v>0</v>
      </c>
      <c r="J209" s="878"/>
      <c r="K209" s="879">
        <f t="shared" si="16"/>
        <v>0</v>
      </c>
      <c r="L209" s="879">
        <v>21</v>
      </c>
      <c r="M209" s="879">
        <f t="shared" si="17"/>
        <v>0</v>
      </c>
      <c r="N209" s="877">
        <v>0</v>
      </c>
      <c r="O209" s="877">
        <f t="shared" si="18"/>
        <v>0</v>
      </c>
      <c r="P209" s="877">
        <v>0</v>
      </c>
      <c r="Q209" s="877">
        <f t="shared" si="19"/>
        <v>0</v>
      </c>
      <c r="R209" s="879" t="s">
        <v>1150</v>
      </c>
      <c r="S209" s="879" t="s">
        <v>384</v>
      </c>
      <c r="T209" s="880" t="s">
        <v>384</v>
      </c>
      <c r="U209" s="881">
        <v>1.5169999999999999</v>
      </c>
      <c r="V209" s="881">
        <f t="shared" si="20"/>
        <v>0.26</v>
      </c>
      <c r="W209" s="881"/>
      <c r="X209" s="881" t="s">
        <v>367</v>
      </c>
      <c r="Y209" s="881" t="s">
        <v>310</v>
      </c>
      <c r="Z209" s="882"/>
      <c r="AA209" s="882"/>
      <c r="AB209" s="882"/>
      <c r="AC209" s="882"/>
      <c r="AD209" s="882"/>
      <c r="AE209" s="882"/>
      <c r="AF209" s="882"/>
      <c r="AG209" s="882" t="s">
        <v>935</v>
      </c>
      <c r="AH209" s="882"/>
      <c r="AI209" s="882"/>
      <c r="AJ209" s="882"/>
      <c r="AK209" s="882"/>
      <c r="AL209" s="882"/>
      <c r="AM209" s="882"/>
      <c r="AN209" s="882"/>
      <c r="AO209" s="882"/>
      <c r="AP209" s="882"/>
      <c r="AQ209" s="882"/>
      <c r="AR209" s="882"/>
      <c r="AS209" s="882"/>
      <c r="AT209" s="882"/>
      <c r="AU209" s="882"/>
      <c r="AV209" s="882"/>
      <c r="AW209" s="882"/>
      <c r="AX209" s="882"/>
      <c r="AY209" s="882"/>
      <c r="AZ209" s="882"/>
      <c r="BA209" s="882"/>
      <c r="BB209" s="882"/>
      <c r="BC209" s="882"/>
      <c r="BD209" s="882"/>
      <c r="BE209" s="882"/>
      <c r="BF209" s="882"/>
      <c r="BG209" s="882"/>
      <c r="BH209" s="882"/>
    </row>
    <row r="210" spans="1:60" outlineLevel="2">
      <c r="A210" s="883"/>
      <c r="B210" s="884"/>
      <c r="C210" s="1238" t="s">
        <v>1200</v>
      </c>
      <c r="D210" s="1239"/>
      <c r="E210" s="1239"/>
      <c r="F210" s="1239"/>
      <c r="G210" s="1239"/>
      <c r="H210" s="881"/>
      <c r="I210" s="881"/>
      <c r="J210" s="881"/>
      <c r="K210" s="881"/>
      <c r="L210" s="881"/>
      <c r="M210" s="881"/>
      <c r="N210" s="885"/>
      <c r="O210" s="885"/>
      <c r="P210" s="885"/>
      <c r="Q210" s="885"/>
      <c r="R210" s="881"/>
      <c r="S210" s="881"/>
      <c r="T210" s="881"/>
      <c r="U210" s="881"/>
      <c r="V210" s="881"/>
      <c r="W210" s="881"/>
      <c r="X210" s="881"/>
      <c r="Y210" s="881"/>
      <c r="Z210" s="882"/>
      <c r="AA210" s="882"/>
      <c r="AB210" s="882"/>
      <c r="AC210" s="882"/>
      <c r="AD210" s="882"/>
      <c r="AE210" s="882"/>
      <c r="AF210" s="882"/>
      <c r="AG210" s="882" t="s">
        <v>1138</v>
      </c>
      <c r="AH210" s="882"/>
      <c r="AI210" s="882"/>
      <c r="AJ210" s="882"/>
      <c r="AK210" s="882"/>
      <c r="AL210" s="882"/>
      <c r="AM210" s="882"/>
      <c r="AN210" s="882"/>
      <c r="AO210" s="882"/>
      <c r="AP210" s="882"/>
      <c r="AQ210" s="882"/>
      <c r="AR210" s="882"/>
      <c r="AS210" s="882"/>
      <c r="AT210" s="882"/>
      <c r="AU210" s="882"/>
      <c r="AV210" s="882"/>
      <c r="AW210" s="882"/>
      <c r="AX210" s="882"/>
      <c r="AY210" s="882"/>
      <c r="AZ210" s="882"/>
      <c r="BA210" s="882"/>
      <c r="BB210" s="882"/>
      <c r="BC210" s="882"/>
      <c r="BD210" s="882"/>
      <c r="BE210" s="882"/>
      <c r="BF210" s="882"/>
      <c r="BG210" s="882"/>
      <c r="BH210" s="882"/>
    </row>
    <row r="211" spans="1:60" outlineLevel="2">
      <c r="A211" s="883"/>
      <c r="B211" s="884"/>
      <c r="C211" s="886" t="s">
        <v>921</v>
      </c>
      <c r="D211" s="887"/>
      <c r="E211" s="888"/>
      <c r="F211" s="881"/>
      <c r="G211" s="881"/>
      <c r="H211" s="881"/>
      <c r="I211" s="881"/>
      <c r="J211" s="881"/>
      <c r="K211" s="881"/>
      <c r="L211" s="881"/>
      <c r="M211" s="881"/>
      <c r="N211" s="885"/>
      <c r="O211" s="885"/>
      <c r="P211" s="885"/>
      <c r="Q211" s="885"/>
      <c r="R211" s="881"/>
      <c r="S211" s="881"/>
      <c r="T211" s="881"/>
      <c r="U211" s="881"/>
      <c r="V211" s="881"/>
      <c r="W211" s="881"/>
      <c r="X211" s="881"/>
      <c r="Y211" s="881"/>
      <c r="Z211" s="882"/>
      <c r="AA211" s="882"/>
      <c r="AB211" s="882"/>
      <c r="AC211" s="882"/>
      <c r="AD211" s="882"/>
      <c r="AE211" s="882"/>
      <c r="AF211" s="882"/>
      <c r="AG211" s="882" t="s">
        <v>298</v>
      </c>
      <c r="AH211" s="882">
        <v>0</v>
      </c>
      <c r="AI211" s="882"/>
      <c r="AJ211" s="882"/>
      <c r="AK211" s="882"/>
      <c r="AL211" s="882"/>
      <c r="AM211" s="882"/>
      <c r="AN211" s="882"/>
      <c r="AO211" s="882"/>
      <c r="AP211" s="882"/>
      <c r="AQ211" s="882"/>
      <c r="AR211" s="882"/>
      <c r="AS211" s="882"/>
      <c r="AT211" s="882"/>
      <c r="AU211" s="882"/>
      <c r="AV211" s="882"/>
      <c r="AW211" s="882"/>
      <c r="AX211" s="882"/>
      <c r="AY211" s="882"/>
      <c r="AZ211" s="882"/>
      <c r="BA211" s="882"/>
      <c r="BB211" s="882"/>
      <c r="BC211" s="882"/>
      <c r="BD211" s="882"/>
      <c r="BE211" s="882"/>
      <c r="BF211" s="882"/>
      <c r="BG211" s="882"/>
      <c r="BH211" s="882"/>
    </row>
    <row r="212" spans="1:60" outlineLevel="3">
      <c r="A212" s="883"/>
      <c r="B212" s="884"/>
      <c r="C212" s="886" t="s">
        <v>1047</v>
      </c>
      <c r="D212" s="887"/>
      <c r="E212" s="888"/>
      <c r="F212" s="881"/>
      <c r="G212" s="881"/>
      <c r="H212" s="881"/>
      <c r="I212" s="881"/>
      <c r="J212" s="881"/>
      <c r="K212" s="881"/>
      <c r="L212" s="881"/>
      <c r="M212" s="881"/>
      <c r="N212" s="885"/>
      <c r="O212" s="885"/>
      <c r="P212" s="885"/>
      <c r="Q212" s="885"/>
      <c r="R212" s="881"/>
      <c r="S212" s="881"/>
      <c r="T212" s="881"/>
      <c r="U212" s="881"/>
      <c r="V212" s="881"/>
      <c r="W212" s="881"/>
      <c r="X212" s="881"/>
      <c r="Y212" s="881"/>
      <c r="Z212" s="882"/>
      <c r="AA212" s="882"/>
      <c r="AB212" s="882"/>
      <c r="AC212" s="882"/>
      <c r="AD212" s="882"/>
      <c r="AE212" s="882"/>
      <c r="AF212" s="882"/>
      <c r="AG212" s="882" t="s">
        <v>298</v>
      </c>
      <c r="AH212" s="882">
        <v>0</v>
      </c>
      <c r="AI212" s="882"/>
      <c r="AJ212" s="882"/>
      <c r="AK212" s="882"/>
      <c r="AL212" s="882"/>
      <c r="AM212" s="882"/>
      <c r="AN212" s="882"/>
      <c r="AO212" s="882"/>
      <c r="AP212" s="882"/>
      <c r="AQ212" s="882"/>
      <c r="AR212" s="882"/>
      <c r="AS212" s="882"/>
      <c r="AT212" s="882"/>
      <c r="AU212" s="882"/>
      <c r="AV212" s="882"/>
      <c r="AW212" s="882"/>
      <c r="AX212" s="882"/>
      <c r="AY212" s="882"/>
      <c r="AZ212" s="882"/>
      <c r="BA212" s="882"/>
      <c r="BB212" s="882"/>
      <c r="BC212" s="882"/>
      <c r="BD212" s="882"/>
      <c r="BE212" s="882"/>
      <c r="BF212" s="882"/>
      <c r="BG212" s="882"/>
      <c r="BH212" s="882"/>
    </row>
    <row r="213" spans="1:60" outlineLevel="3">
      <c r="A213" s="883"/>
      <c r="B213" s="884"/>
      <c r="C213" s="886" t="s">
        <v>1048</v>
      </c>
      <c r="D213" s="887"/>
      <c r="E213" s="888">
        <v>0.17138999999999999</v>
      </c>
      <c r="F213" s="881"/>
      <c r="G213" s="881"/>
      <c r="H213" s="881"/>
      <c r="I213" s="881"/>
      <c r="J213" s="881"/>
      <c r="K213" s="881"/>
      <c r="L213" s="881"/>
      <c r="M213" s="881"/>
      <c r="N213" s="885"/>
      <c r="O213" s="885"/>
      <c r="P213" s="885"/>
      <c r="Q213" s="885"/>
      <c r="R213" s="881"/>
      <c r="S213" s="881"/>
      <c r="T213" s="881"/>
      <c r="U213" s="881"/>
      <c r="V213" s="881"/>
      <c r="W213" s="881"/>
      <c r="X213" s="881"/>
      <c r="Y213" s="881"/>
      <c r="Z213" s="882"/>
      <c r="AA213" s="882"/>
      <c r="AB213" s="882"/>
      <c r="AC213" s="882"/>
      <c r="AD213" s="882"/>
      <c r="AE213" s="882"/>
      <c r="AF213" s="882"/>
      <c r="AG213" s="882" t="s">
        <v>298</v>
      </c>
      <c r="AH213" s="882">
        <v>0</v>
      </c>
      <c r="AI213" s="882"/>
      <c r="AJ213" s="882"/>
      <c r="AK213" s="882"/>
      <c r="AL213" s="882"/>
      <c r="AM213" s="882"/>
      <c r="AN213" s="882"/>
      <c r="AO213" s="882"/>
      <c r="AP213" s="882"/>
      <c r="AQ213" s="882"/>
      <c r="AR213" s="882"/>
      <c r="AS213" s="882"/>
      <c r="AT213" s="882"/>
      <c r="AU213" s="882"/>
      <c r="AV213" s="882"/>
      <c r="AW213" s="882"/>
      <c r="AX213" s="882"/>
      <c r="AY213" s="882"/>
      <c r="AZ213" s="882"/>
      <c r="BA213" s="882"/>
      <c r="BB213" s="882"/>
      <c r="BC213" s="882"/>
      <c r="BD213" s="882"/>
      <c r="BE213" s="882"/>
      <c r="BF213" s="882"/>
      <c r="BG213" s="882"/>
      <c r="BH213" s="882"/>
    </row>
    <row r="214" spans="1:60" ht="22.5" outlineLevel="1">
      <c r="A214" s="873">
        <v>87</v>
      </c>
      <c r="B214" s="874" t="s">
        <v>1049</v>
      </c>
      <c r="C214" s="875" t="s">
        <v>1234</v>
      </c>
      <c r="D214" s="876" t="s">
        <v>366</v>
      </c>
      <c r="E214" s="877">
        <v>0.17138999999999999</v>
      </c>
      <c r="F214" s="878"/>
      <c r="G214" s="879">
        <f>ROUND(E214*F214,2)</f>
        <v>0</v>
      </c>
      <c r="H214" s="878"/>
      <c r="I214" s="879">
        <f>ROUND(E214*H214,2)</f>
        <v>0</v>
      </c>
      <c r="J214" s="878"/>
      <c r="K214" s="879">
        <f>ROUND(E214*J214,2)</f>
        <v>0</v>
      </c>
      <c r="L214" s="879">
        <v>21</v>
      </c>
      <c r="M214" s="879">
        <f>G214*(1+L214/100)</f>
        <v>0</v>
      </c>
      <c r="N214" s="877">
        <v>0</v>
      </c>
      <c r="O214" s="877">
        <f>ROUND(E214*N214,2)</f>
        <v>0</v>
      </c>
      <c r="P214" s="877">
        <v>0</v>
      </c>
      <c r="Q214" s="877">
        <f>ROUND(E214*P214,2)</f>
        <v>0</v>
      </c>
      <c r="R214" s="879" t="s">
        <v>1150</v>
      </c>
      <c r="S214" s="879" t="s">
        <v>384</v>
      </c>
      <c r="T214" s="880" t="s">
        <v>384</v>
      </c>
      <c r="U214" s="881">
        <v>0.81200000000000006</v>
      </c>
      <c r="V214" s="881">
        <f>ROUND(E214*U214,2)</f>
        <v>0.14000000000000001</v>
      </c>
      <c r="W214" s="881"/>
      <c r="X214" s="881" t="s">
        <v>367</v>
      </c>
      <c r="Y214" s="881" t="s">
        <v>310</v>
      </c>
      <c r="Z214" s="882"/>
      <c r="AA214" s="882"/>
      <c r="AB214" s="882"/>
      <c r="AC214" s="882"/>
      <c r="AD214" s="882"/>
      <c r="AE214" s="882"/>
      <c r="AF214" s="882"/>
      <c r="AG214" s="882" t="s">
        <v>935</v>
      </c>
      <c r="AH214" s="882"/>
      <c r="AI214" s="882"/>
      <c r="AJ214" s="882"/>
      <c r="AK214" s="882"/>
      <c r="AL214" s="882"/>
      <c r="AM214" s="882"/>
      <c r="AN214" s="882"/>
      <c r="AO214" s="882"/>
      <c r="AP214" s="882"/>
      <c r="AQ214" s="882"/>
      <c r="AR214" s="882"/>
      <c r="AS214" s="882"/>
      <c r="AT214" s="882"/>
      <c r="AU214" s="882"/>
      <c r="AV214" s="882"/>
      <c r="AW214" s="882"/>
      <c r="AX214" s="882"/>
      <c r="AY214" s="882"/>
      <c r="AZ214" s="882"/>
      <c r="BA214" s="882"/>
      <c r="BB214" s="882"/>
      <c r="BC214" s="882"/>
      <c r="BD214" s="882"/>
      <c r="BE214" s="882"/>
      <c r="BF214" s="882"/>
      <c r="BG214" s="882"/>
      <c r="BH214" s="882"/>
    </row>
    <row r="215" spans="1:60" outlineLevel="2">
      <c r="A215" s="883"/>
      <c r="B215" s="884"/>
      <c r="C215" s="1238" t="s">
        <v>1200</v>
      </c>
      <c r="D215" s="1239"/>
      <c r="E215" s="1239"/>
      <c r="F215" s="1239"/>
      <c r="G215" s="1239"/>
      <c r="H215" s="881"/>
      <c r="I215" s="881"/>
      <c r="J215" s="881"/>
      <c r="K215" s="881"/>
      <c r="L215" s="881"/>
      <c r="M215" s="881"/>
      <c r="N215" s="885"/>
      <c r="O215" s="885"/>
      <c r="P215" s="885"/>
      <c r="Q215" s="885"/>
      <c r="R215" s="881"/>
      <c r="S215" s="881"/>
      <c r="T215" s="881"/>
      <c r="U215" s="881"/>
      <c r="V215" s="881"/>
      <c r="W215" s="881"/>
      <c r="X215" s="881"/>
      <c r="Y215" s="881"/>
      <c r="Z215" s="882"/>
      <c r="AA215" s="882"/>
      <c r="AB215" s="882"/>
      <c r="AC215" s="882"/>
      <c r="AD215" s="882"/>
      <c r="AE215" s="882"/>
      <c r="AF215" s="882"/>
      <c r="AG215" s="882" t="s">
        <v>1138</v>
      </c>
      <c r="AH215" s="882"/>
      <c r="AI215" s="882"/>
      <c r="AJ215" s="882"/>
      <c r="AK215" s="882"/>
      <c r="AL215" s="882"/>
      <c r="AM215" s="882"/>
      <c r="AN215" s="882"/>
      <c r="AO215" s="882"/>
      <c r="AP215" s="882"/>
      <c r="AQ215" s="882"/>
      <c r="AR215" s="882"/>
      <c r="AS215" s="882"/>
      <c r="AT215" s="882"/>
      <c r="AU215" s="882"/>
      <c r="AV215" s="882"/>
      <c r="AW215" s="882"/>
      <c r="AX215" s="882"/>
      <c r="AY215" s="882"/>
      <c r="AZ215" s="882"/>
      <c r="BA215" s="882"/>
      <c r="BB215" s="882"/>
      <c r="BC215" s="882"/>
      <c r="BD215" s="882"/>
      <c r="BE215" s="882"/>
      <c r="BF215" s="882"/>
      <c r="BG215" s="882"/>
      <c r="BH215" s="882"/>
    </row>
    <row r="216" spans="1:60" outlineLevel="2">
      <c r="A216" s="883"/>
      <c r="B216" s="884"/>
      <c r="C216" s="886" t="s">
        <v>921</v>
      </c>
      <c r="D216" s="887"/>
      <c r="E216" s="888"/>
      <c r="F216" s="881"/>
      <c r="G216" s="881"/>
      <c r="H216" s="881"/>
      <c r="I216" s="881"/>
      <c r="J216" s="881"/>
      <c r="K216" s="881"/>
      <c r="L216" s="881"/>
      <c r="M216" s="881"/>
      <c r="N216" s="885"/>
      <c r="O216" s="885"/>
      <c r="P216" s="885"/>
      <c r="Q216" s="885"/>
      <c r="R216" s="881"/>
      <c r="S216" s="881"/>
      <c r="T216" s="881"/>
      <c r="U216" s="881"/>
      <c r="V216" s="881"/>
      <c r="W216" s="881"/>
      <c r="X216" s="881"/>
      <c r="Y216" s="881"/>
      <c r="Z216" s="882"/>
      <c r="AA216" s="882"/>
      <c r="AB216" s="882"/>
      <c r="AC216" s="882"/>
      <c r="AD216" s="882"/>
      <c r="AE216" s="882"/>
      <c r="AF216" s="882"/>
      <c r="AG216" s="882" t="s">
        <v>298</v>
      </c>
      <c r="AH216" s="882">
        <v>0</v>
      </c>
      <c r="AI216" s="882"/>
      <c r="AJ216" s="882"/>
      <c r="AK216" s="882"/>
      <c r="AL216" s="882"/>
      <c r="AM216" s="882"/>
      <c r="AN216" s="882"/>
      <c r="AO216" s="882"/>
      <c r="AP216" s="882"/>
      <c r="AQ216" s="882"/>
      <c r="AR216" s="882"/>
      <c r="AS216" s="882"/>
      <c r="AT216" s="882"/>
      <c r="AU216" s="882"/>
      <c r="AV216" s="882"/>
      <c r="AW216" s="882"/>
      <c r="AX216" s="882"/>
      <c r="AY216" s="882"/>
      <c r="AZ216" s="882"/>
      <c r="BA216" s="882"/>
      <c r="BB216" s="882"/>
      <c r="BC216" s="882"/>
      <c r="BD216" s="882"/>
      <c r="BE216" s="882"/>
      <c r="BF216" s="882"/>
      <c r="BG216" s="882"/>
      <c r="BH216" s="882"/>
    </row>
    <row r="217" spans="1:60" outlineLevel="3">
      <c r="A217" s="883"/>
      <c r="B217" s="884"/>
      <c r="C217" s="886" t="s">
        <v>1047</v>
      </c>
      <c r="D217" s="887"/>
      <c r="E217" s="888"/>
      <c r="F217" s="881"/>
      <c r="G217" s="881"/>
      <c r="H217" s="881"/>
      <c r="I217" s="881"/>
      <c r="J217" s="881"/>
      <c r="K217" s="881"/>
      <c r="L217" s="881"/>
      <c r="M217" s="881"/>
      <c r="N217" s="885"/>
      <c r="O217" s="885"/>
      <c r="P217" s="885"/>
      <c r="Q217" s="885"/>
      <c r="R217" s="881"/>
      <c r="S217" s="881"/>
      <c r="T217" s="881"/>
      <c r="U217" s="881"/>
      <c r="V217" s="881"/>
      <c r="W217" s="881"/>
      <c r="X217" s="881"/>
      <c r="Y217" s="881"/>
      <c r="Z217" s="882"/>
      <c r="AA217" s="882"/>
      <c r="AB217" s="882"/>
      <c r="AC217" s="882"/>
      <c r="AD217" s="882"/>
      <c r="AE217" s="882"/>
      <c r="AF217" s="882"/>
      <c r="AG217" s="882" t="s">
        <v>298</v>
      </c>
      <c r="AH217" s="882">
        <v>0</v>
      </c>
      <c r="AI217" s="882"/>
      <c r="AJ217" s="882"/>
      <c r="AK217" s="882"/>
      <c r="AL217" s="882"/>
      <c r="AM217" s="882"/>
      <c r="AN217" s="882"/>
      <c r="AO217" s="882"/>
      <c r="AP217" s="882"/>
      <c r="AQ217" s="882"/>
      <c r="AR217" s="882"/>
      <c r="AS217" s="882"/>
      <c r="AT217" s="882"/>
      <c r="AU217" s="882"/>
      <c r="AV217" s="882"/>
      <c r="AW217" s="882"/>
      <c r="AX217" s="882"/>
      <c r="AY217" s="882"/>
      <c r="AZ217" s="882"/>
      <c r="BA217" s="882"/>
      <c r="BB217" s="882"/>
      <c r="BC217" s="882"/>
      <c r="BD217" s="882"/>
      <c r="BE217" s="882"/>
      <c r="BF217" s="882"/>
      <c r="BG217" s="882"/>
      <c r="BH217" s="882"/>
    </row>
    <row r="218" spans="1:60" outlineLevel="3">
      <c r="A218" s="883"/>
      <c r="B218" s="884"/>
      <c r="C218" s="886" t="s">
        <v>1048</v>
      </c>
      <c r="D218" s="887"/>
      <c r="E218" s="888">
        <v>0.17138999999999999</v>
      </c>
      <c r="F218" s="881"/>
      <c r="G218" s="881"/>
      <c r="H218" s="881"/>
      <c r="I218" s="881"/>
      <c r="J218" s="881"/>
      <c r="K218" s="881"/>
      <c r="L218" s="881"/>
      <c r="M218" s="881"/>
      <c r="N218" s="885"/>
      <c r="O218" s="885"/>
      <c r="P218" s="885"/>
      <c r="Q218" s="885"/>
      <c r="R218" s="881"/>
      <c r="S218" s="881"/>
      <c r="T218" s="881"/>
      <c r="U218" s="881"/>
      <c r="V218" s="881"/>
      <c r="W218" s="881"/>
      <c r="X218" s="881"/>
      <c r="Y218" s="881"/>
      <c r="Z218" s="882"/>
      <c r="AA218" s="882"/>
      <c r="AB218" s="882"/>
      <c r="AC218" s="882"/>
      <c r="AD218" s="882"/>
      <c r="AE218" s="882"/>
      <c r="AF218" s="882"/>
      <c r="AG218" s="882" t="s">
        <v>298</v>
      </c>
      <c r="AH218" s="882">
        <v>0</v>
      </c>
      <c r="AI218" s="882"/>
      <c r="AJ218" s="882"/>
      <c r="AK218" s="882"/>
      <c r="AL218" s="882"/>
      <c r="AM218" s="882"/>
      <c r="AN218" s="882"/>
      <c r="AO218" s="882"/>
      <c r="AP218" s="882"/>
      <c r="AQ218" s="882"/>
      <c r="AR218" s="882"/>
      <c r="AS218" s="882"/>
      <c r="AT218" s="882"/>
      <c r="AU218" s="882"/>
      <c r="AV218" s="882"/>
      <c r="AW218" s="882"/>
      <c r="AX218" s="882"/>
      <c r="AY218" s="882"/>
      <c r="AZ218" s="882"/>
      <c r="BA218" s="882"/>
      <c r="BB218" s="882"/>
      <c r="BC218" s="882"/>
      <c r="BD218" s="882"/>
      <c r="BE218" s="882"/>
      <c r="BF218" s="882"/>
      <c r="BG218" s="882"/>
      <c r="BH218" s="882"/>
    </row>
    <row r="219" spans="1:60" ht="33.75" outlineLevel="1">
      <c r="A219" s="873">
        <v>88</v>
      </c>
      <c r="B219" s="874" t="s">
        <v>1050</v>
      </c>
      <c r="C219" s="875" t="s">
        <v>1235</v>
      </c>
      <c r="D219" s="876" t="s">
        <v>366</v>
      </c>
      <c r="E219" s="877">
        <v>0.17138999999999999</v>
      </c>
      <c r="F219" s="878"/>
      <c r="G219" s="879">
        <f>ROUND(E219*F219,2)</f>
        <v>0</v>
      </c>
      <c r="H219" s="878"/>
      <c r="I219" s="879">
        <f>ROUND(E219*H219,2)</f>
        <v>0</v>
      </c>
      <c r="J219" s="878"/>
      <c r="K219" s="879">
        <f>ROUND(E219*J219,2)</f>
        <v>0</v>
      </c>
      <c r="L219" s="879">
        <v>21</v>
      </c>
      <c r="M219" s="879">
        <f>G219*(1+L219/100)</f>
        <v>0</v>
      </c>
      <c r="N219" s="877">
        <v>0</v>
      </c>
      <c r="O219" s="877">
        <f>ROUND(E219*N219,2)</f>
        <v>0</v>
      </c>
      <c r="P219" s="877">
        <v>0</v>
      </c>
      <c r="Q219" s="877">
        <f>ROUND(E219*P219,2)</f>
        <v>0</v>
      </c>
      <c r="R219" s="879" t="s">
        <v>1150</v>
      </c>
      <c r="S219" s="879" t="s">
        <v>384</v>
      </c>
      <c r="T219" s="880" t="s">
        <v>384</v>
      </c>
      <c r="U219" s="881">
        <v>0</v>
      </c>
      <c r="V219" s="881">
        <f>ROUND(E219*U219,2)</f>
        <v>0</v>
      </c>
      <c r="W219" s="881"/>
      <c r="X219" s="881" t="s">
        <v>367</v>
      </c>
      <c r="Y219" s="881" t="s">
        <v>310</v>
      </c>
      <c r="Z219" s="882"/>
      <c r="AA219" s="882"/>
      <c r="AB219" s="882"/>
      <c r="AC219" s="882"/>
      <c r="AD219" s="882"/>
      <c r="AE219" s="882"/>
      <c r="AF219" s="882"/>
      <c r="AG219" s="882" t="s">
        <v>935</v>
      </c>
      <c r="AH219" s="882"/>
      <c r="AI219" s="882"/>
      <c r="AJ219" s="882"/>
      <c r="AK219" s="882"/>
      <c r="AL219" s="882"/>
      <c r="AM219" s="882"/>
      <c r="AN219" s="882"/>
      <c r="AO219" s="882"/>
      <c r="AP219" s="882"/>
      <c r="AQ219" s="882"/>
      <c r="AR219" s="882"/>
      <c r="AS219" s="882"/>
      <c r="AT219" s="882"/>
      <c r="AU219" s="882"/>
      <c r="AV219" s="882"/>
      <c r="AW219" s="882"/>
      <c r="AX219" s="882"/>
      <c r="AY219" s="882"/>
      <c r="AZ219" s="882"/>
      <c r="BA219" s="882"/>
      <c r="BB219" s="882"/>
      <c r="BC219" s="882"/>
      <c r="BD219" s="882"/>
      <c r="BE219" s="882"/>
      <c r="BF219" s="882"/>
      <c r="BG219" s="882"/>
      <c r="BH219" s="882"/>
    </row>
    <row r="220" spans="1:60" outlineLevel="2">
      <c r="A220" s="883"/>
      <c r="B220" s="884"/>
      <c r="C220" s="1238" t="s">
        <v>1200</v>
      </c>
      <c r="D220" s="1239"/>
      <c r="E220" s="1239"/>
      <c r="F220" s="1239"/>
      <c r="G220" s="1239"/>
      <c r="H220" s="881"/>
      <c r="I220" s="881"/>
      <c r="J220" s="881"/>
      <c r="K220" s="881"/>
      <c r="L220" s="881"/>
      <c r="M220" s="881"/>
      <c r="N220" s="885"/>
      <c r="O220" s="885"/>
      <c r="P220" s="885"/>
      <c r="Q220" s="885"/>
      <c r="R220" s="881"/>
      <c r="S220" s="881"/>
      <c r="T220" s="881"/>
      <c r="U220" s="881"/>
      <c r="V220" s="881"/>
      <c r="W220" s="881"/>
      <c r="X220" s="881"/>
      <c r="Y220" s="881"/>
      <c r="Z220" s="882"/>
      <c r="AA220" s="882"/>
      <c r="AB220" s="882"/>
      <c r="AC220" s="882"/>
      <c r="AD220" s="882"/>
      <c r="AE220" s="882"/>
      <c r="AF220" s="882"/>
      <c r="AG220" s="882" t="s">
        <v>1138</v>
      </c>
      <c r="AH220" s="882"/>
      <c r="AI220" s="882"/>
      <c r="AJ220" s="882"/>
      <c r="AK220" s="882"/>
      <c r="AL220" s="882"/>
      <c r="AM220" s="882"/>
      <c r="AN220" s="882"/>
      <c r="AO220" s="882"/>
      <c r="AP220" s="882"/>
      <c r="AQ220" s="882"/>
      <c r="AR220" s="882"/>
      <c r="AS220" s="882"/>
      <c r="AT220" s="882"/>
      <c r="AU220" s="882"/>
      <c r="AV220" s="882"/>
      <c r="AW220" s="882"/>
      <c r="AX220" s="882"/>
      <c r="AY220" s="882"/>
      <c r="AZ220" s="882"/>
      <c r="BA220" s="882"/>
      <c r="BB220" s="882"/>
      <c r="BC220" s="882"/>
      <c r="BD220" s="882"/>
      <c r="BE220" s="882"/>
      <c r="BF220" s="882"/>
      <c r="BG220" s="882"/>
      <c r="BH220" s="882"/>
    </row>
    <row r="221" spans="1:60" outlineLevel="2">
      <c r="A221" s="883"/>
      <c r="B221" s="884"/>
      <c r="C221" s="886" t="s">
        <v>921</v>
      </c>
      <c r="D221" s="887"/>
      <c r="E221" s="888"/>
      <c r="F221" s="881"/>
      <c r="G221" s="881"/>
      <c r="H221" s="881"/>
      <c r="I221" s="881"/>
      <c r="J221" s="881"/>
      <c r="K221" s="881"/>
      <c r="L221" s="881"/>
      <c r="M221" s="881"/>
      <c r="N221" s="885"/>
      <c r="O221" s="885"/>
      <c r="P221" s="885"/>
      <c r="Q221" s="885"/>
      <c r="R221" s="881"/>
      <c r="S221" s="881"/>
      <c r="T221" s="881"/>
      <c r="U221" s="881"/>
      <c r="V221" s="881"/>
      <c r="W221" s="881"/>
      <c r="X221" s="881"/>
      <c r="Y221" s="881"/>
      <c r="Z221" s="882"/>
      <c r="AA221" s="882"/>
      <c r="AB221" s="882"/>
      <c r="AC221" s="882"/>
      <c r="AD221" s="882"/>
      <c r="AE221" s="882"/>
      <c r="AF221" s="882"/>
      <c r="AG221" s="882" t="s">
        <v>298</v>
      </c>
      <c r="AH221" s="882">
        <v>0</v>
      </c>
      <c r="AI221" s="882"/>
      <c r="AJ221" s="882"/>
      <c r="AK221" s="882"/>
      <c r="AL221" s="882"/>
      <c r="AM221" s="882"/>
      <c r="AN221" s="882"/>
      <c r="AO221" s="882"/>
      <c r="AP221" s="882"/>
      <c r="AQ221" s="882"/>
      <c r="AR221" s="882"/>
      <c r="AS221" s="882"/>
      <c r="AT221" s="882"/>
      <c r="AU221" s="882"/>
      <c r="AV221" s="882"/>
      <c r="AW221" s="882"/>
      <c r="AX221" s="882"/>
      <c r="AY221" s="882"/>
      <c r="AZ221" s="882"/>
      <c r="BA221" s="882"/>
      <c r="BB221" s="882"/>
      <c r="BC221" s="882"/>
      <c r="BD221" s="882"/>
      <c r="BE221" s="882"/>
      <c r="BF221" s="882"/>
      <c r="BG221" s="882"/>
      <c r="BH221" s="882"/>
    </row>
    <row r="222" spans="1:60" outlineLevel="3">
      <c r="A222" s="883"/>
      <c r="B222" s="884"/>
      <c r="C222" s="886" t="s">
        <v>1047</v>
      </c>
      <c r="D222" s="887"/>
      <c r="E222" s="888"/>
      <c r="F222" s="881"/>
      <c r="G222" s="881"/>
      <c r="H222" s="881"/>
      <c r="I222" s="881"/>
      <c r="J222" s="881"/>
      <c r="K222" s="881"/>
      <c r="L222" s="881"/>
      <c r="M222" s="881"/>
      <c r="N222" s="885"/>
      <c r="O222" s="885"/>
      <c r="P222" s="885"/>
      <c r="Q222" s="885"/>
      <c r="R222" s="881"/>
      <c r="S222" s="881"/>
      <c r="T222" s="881"/>
      <c r="U222" s="881"/>
      <c r="V222" s="881"/>
      <c r="W222" s="881"/>
      <c r="X222" s="881"/>
      <c r="Y222" s="881"/>
      <c r="Z222" s="882"/>
      <c r="AA222" s="882"/>
      <c r="AB222" s="882"/>
      <c r="AC222" s="882"/>
      <c r="AD222" s="882"/>
      <c r="AE222" s="882"/>
      <c r="AF222" s="882"/>
      <c r="AG222" s="882" t="s">
        <v>298</v>
      </c>
      <c r="AH222" s="882">
        <v>0</v>
      </c>
      <c r="AI222" s="882"/>
      <c r="AJ222" s="882"/>
      <c r="AK222" s="882"/>
      <c r="AL222" s="882"/>
      <c r="AM222" s="882"/>
      <c r="AN222" s="882"/>
      <c r="AO222" s="882"/>
      <c r="AP222" s="882"/>
      <c r="AQ222" s="882"/>
      <c r="AR222" s="882"/>
      <c r="AS222" s="882"/>
      <c r="AT222" s="882"/>
      <c r="AU222" s="882"/>
      <c r="AV222" s="882"/>
      <c r="AW222" s="882"/>
      <c r="AX222" s="882"/>
      <c r="AY222" s="882"/>
      <c r="AZ222" s="882"/>
      <c r="BA222" s="882"/>
      <c r="BB222" s="882"/>
      <c r="BC222" s="882"/>
      <c r="BD222" s="882"/>
      <c r="BE222" s="882"/>
      <c r="BF222" s="882"/>
      <c r="BG222" s="882"/>
      <c r="BH222" s="882"/>
    </row>
    <row r="223" spans="1:60" outlineLevel="3">
      <c r="A223" s="883"/>
      <c r="B223" s="884"/>
      <c r="C223" s="886" t="s">
        <v>1048</v>
      </c>
      <c r="D223" s="887"/>
      <c r="E223" s="888">
        <v>0.17138999999999999</v>
      </c>
      <c r="F223" s="881"/>
      <c r="G223" s="881"/>
      <c r="H223" s="881"/>
      <c r="I223" s="881"/>
      <c r="J223" s="881"/>
      <c r="K223" s="881"/>
      <c r="L223" s="881"/>
      <c r="M223" s="881"/>
      <c r="N223" s="885"/>
      <c r="O223" s="885"/>
      <c r="P223" s="885"/>
      <c r="Q223" s="885"/>
      <c r="R223" s="881"/>
      <c r="S223" s="881"/>
      <c r="T223" s="881"/>
      <c r="U223" s="881"/>
      <c r="V223" s="881"/>
      <c r="W223" s="881"/>
      <c r="X223" s="881"/>
      <c r="Y223" s="881"/>
      <c r="Z223" s="882"/>
      <c r="AA223" s="882"/>
      <c r="AB223" s="882"/>
      <c r="AC223" s="882"/>
      <c r="AD223" s="882"/>
      <c r="AE223" s="882"/>
      <c r="AF223" s="882"/>
      <c r="AG223" s="882" t="s">
        <v>298</v>
      </c>
      <c r="AH223" s="882">
        <v>0</v>
      </c>
      <c r="AI223" s="882"/>
      <c r="AJ223" s="882"/>
      <c r="AK223" s="882"/>
      <c r="AL223" s="882"/>
      <c r="AM223" s="882"/>
      <c r="AN223" s="882"/>
      <c r="AO223" s="882"/>
      <c r="AP223" s="882"/>
      <c r="AQ223" s="882"/>
      <c r="AR223" s="882"/>
      <c r="AS223" s="882"/>
      <c r="AT223" s="882"/>
      <c r="AU223" s="882"/>
      <c r="AV223" s="882"/>
      <c r="AW223" s="882"/>
      <c r="AX223" s="882"/>
      <c r="AY223" s="882"/>
      <c r="AZ223" s="882"/>
      <c r="BA223" s="882"/>
      <c r="BB223" s="882"/>
      <c r="BC223" s="882"/>
      <c r="BD223" s="882"/>
      <c r="BE223" s="882"/>
      <c r="BF223" s="882"/>
      <c r="BG223" s="882"/>
      <c r="BH223" s="882"/>
    </row>
    <row r="224" spans="1:60">
      <c r="A224" s="865" t="s">
        <v>288</v>
      </c>
      <c r="B224" s="866" t="s">
        <v>903</v>
      </c>
      <c r="C224" s="867" t="s">
        <v>904</v>
      </c>
      <c r="D224" s="868"/>
      <c r="E224" s="869"/>
      <c r="F224" s="870"/>
      <c r="G224" s="870">
        <f>SUMIF(AG225:AG228,"&lt;&gt;NOR",G225:G228)</f>
        <v>0</v>
      </c>
      <c r="H224" s="870"/>
      <c r="I224" s="870">
        <f>SUM(I225:I228)</f>
        <v>0</v>
      </c>
      <c r="J224" s="870"/>
      <c r="K224" s="870">
        <f>SUM(K225:K228)</f>
        <v>0</v>
      </c>
      <c r="L224" s="870"/>
      <c r="M224" s="870">
        <f>SUM(M225:M228)</f>
        <v>0</v>
      </c>
      <c r="N224" s="869"/>
      <c r="O224" s="869">
        <f>SUM(O225:O228)</f>
        <v>0</v>
      </c>
      <c r="P224" s="869"/>
      <c r="Q224" s="869">
        <f>SUM(Q225:Q228)</f>
        <v>0.12</v>
      </c>
      <c r="R224" s="870"/>
      <c r="S224" s="870"/>
      <c r="T224" s="871"/>
      <c r="U224" s="872"/>
      <c r="V224" s="872">
        <f>SUM(V225:V228)</f>
        <v>0.76</v>
      </c>
      <c r="W224" s="872"/>
      <c r="X224" s="872"/>
      <c r="Y224" s="872"/>
      <c r="AG224" s="816" t="s">
        <v>289</v>
      </c>
    </row>
    <row r="225" spans="1:60" outlineLevel="1">
      <c r="A225" s="873">
        <v>89</v>
      </c>
      <c r="B225" s="874" t="s">
        <v>1051</v>
      </c>
      <c r="C225" s="875" t="s">
        <v>1236</v>
      </c>
      <c r="D225" s="876" t="s">
        <v>49</v>
      </c>
      <c r="E225" s="877">
        <v>5.25</v>
      </c>
      <c r="F225" s="878"/>
      <c r="G225" s="879">
        <f>ROUND(E225*F225,2)</f>
        <v>0</v>
      </c>
      <c r="H225" s="878"/>
      <c r="I225" s="879">
        <f>ROUND(E225*H225,2)</f>
        <v>0</v>
      </c>
      <c r="J225" s="878"/>
      <c r="K225" s="879">
        <f>ROUND(E225*J225,2)</f>
        <v>0</v>
      </c>
      <c r="L225" s="879">
        <v>21</v>
      </c>
      <c r="M225" s="879">
        <f>G225*(1+L225/100)</f>
        <v>0</v>
      </c>
      <c r="N225" s="877">
        <v>0</v>
      </c>
      <c r="O225" s="877">
        <f>ROUND(E225*N225,2)</f>
        <v>0</v>
      </c>
      <c r="P225" s="877">
        <v>2.3800000000000002E-2</v>
      </c>
      <c r="Q225" s="877">
        <f>ROUND(E225*P225,2)</f>
        <v>0.12</v>
      </c>
      <c r="R225" s="879" t="s">
        <v>1206</v>
      </c>
      <c r="S225" s="879" t="s">
        <v>384</v>
      </c>
      <c r="T225" s="880" t="s">
        <v>384</v>
      </c>
      <c r="U225" s="881">
        <v>8.2000000000000003E-2</v>
      </c>
      <c r="V225" s="881">
        <f>ROUND(E225*U225,2)</f>
        <v>0.43</v>
      </c>
      <c r="W225" s="881"/>
      <c r="X225" s="881" t="s">
        <v>294</v>
      </c>
      <c r="Y225" s="881" t="s">
        <v>310</v>
      </c>
      <c r="Z225" s="882"/>
      <c r="AA225" s="882"/>
      <c r="AB225" s="882"/>
      <c r="AC225" s="882"/>
      <c r="AD225" s="882"/>
      <c r="AE225" s="882"/>
      <c r="AF225" s="882"/>
      <c r="AG225" s="882" t="s">
        <v>927</v>
      </c>
      <c r="AH225" s="882"/>
      <c r="AI225" s="882"/>
      <c r="AJ225" s="882"/>
      <c r="AK225" s="882"/>
      <c r="AL225" s="882"/>
      <c r="AM225" s="882"/>
      <c r="AN225" s="882"/>
      <c r="AO225" s="882"/>
      <c r="AP225" s="882"/>
      <c r="AQ225" s="882"/>
      <c r="AR225" s="882"/>
      <c r="AS225" s="882"/>
      <c r="AT225" s="882"/>
      <c r="AU225" s="882"/>
      <c r="AV225" s="882"/>
      <c r="AW225" s="882"/>
      <c r="AX225" s="882"/>
      <c r="AY225" s="882"/>
      <c r="AZ225" s="882"/>
      <c r="BA225" s="882"/>
      <c r="BB225" s="882"/>
      <c r="BC225" s="882"/>
      <c r="BD225" s="882"/>
      <c r="BE225" s="882"/>
      <c r="BF225" s="882"/>
      <c r="BG225" s="882"/>
      <c r="BH225" s="882"/>
    </row>
    <row r="226" spans="1:60" outlineLevel="2">
      <c r="A226" s="883"/>
      <c r="B226" s="884"/>
      <c r="C226" s="886" t="s">
        <v>1052</v>
      </c>
      <c r="D226" s="887"/>
      <c r="E226" s="888">
        <v>5.25</v>
      </c>
      <c r="F226" s="881"/>
      <c r="G226" s="881"/>
      <c r="H226" s="881"/>
      <c r="I226" s="881"/>
      <c r="J226" s="881"/>
      <c r="K226" s="881"/>
      <c r="L226" s="881"/>
      <c r="M226" s="881"/>
      <c r="N226" s="885"/>
      <c r="O226" s="885"/>
      <c r="P226" s="885"/>
      <c r="Q226" s="885"/>
      <c r="R226" s="881"/>
      <c r="S226" s="881"/>
      <c r="T226" s="881"/>
      <c r="U226" s="881"/>
      <c r="V226" s="881"/>
      <c r="W226" s="881"/>
      <c r="X226" s="881"/>
      <c r="Y226" s="881"/>
      <c r="Z226" s="882"/>
      <c r="AA226" s="882"/>
      <c r="AB226" s="882"/>
      <c r="AC226" s="882"/>
      <c r="AD226" s="882"/>
      <c r="AE226" s="882"/>
      <c r="AF226" s="882"/>
      <c r="AG226" s="882" t="s">
        <v>298</v>
      </c>
      <c r="AH226" s="882">
        <v>0</v>
      </c>
      <c r="AI226" s="882"/>
      <c r="AJ226" s="882"/>
      <c r="AK226" s="882"/>
      <c r="AL226" s="882"/>
      <c r="AM226" s="882"/>
      <c r="AN226" s="882"/>
      <c r="AO226" s="882"/>
      <c r="AP226" s="882"/>
      <c r="AQ226" s="882"/>
      <c r="AR226" s="882"/>
      <c r="AS226" s="882"/>
      <c r="AT226" s="882"/>
      <c r="AU226" s="882"/>
      <c r="AV226" s="882"/>
      <c r="AW226" s="882"/>
      <c r="AX226" s="882"/>
      <c r="AY226" s="882"/>
      <c r="AZ226" s="882"/>
      <c r="BA226" s="882"/>
      <c r="BB226" s="882"/>
      <c r="BC226" s="882"/>
      <c r="BD226" s="882"/>
      <c r="BE226" s="882"/>
      <c r="BF226" s="882"/>
      <c r="BG226" s="882"/>
      <c r="BH226" s="882"/>
    </row>
    <row r="227" spans="1:60" outlineLevel="1">
      <c r="A227" s="873">
        <v>90</v>
      </c>
      <c r="B227" s="874" t="s">
        <v>1053</v>
      </c>
      <c r="C227" s="875" t="s">
        <v>1237</v>
      </c>
      <c r="D227" s="876" t="s">
        <v>49</v>
      </c>
      <c r="E227" s="877">
        <v>5.25</v>
      </c>
      <c r="F227" s="878"/>
      <c r="G227" s="879">
        <f>ROUND(E227*F227,2)</f>
        <v>0</v>
      </c>
      <c r="H227" s="878"/>
      <c r="I227" s="879">
        <f>ROUND(E227*H227,2)</f>
        <v>0</v>
      </c>
      <c r="J227" s="878"/>
      <c r="K227" s="879">
        <f>ROUND(E227*J227,2)</f>
        <v>0</v>
      </c>
      <c r="L227" s="879">
        <v>21</v>
      </c>
      <c r="M227" s="879">
        <f>G227*(1+L227/100)</f>
        <v>0</v>
      </c>
      <c r="N227" s="877">
        <v>0</v>
      </c>
      <c r="O227" s="877">
        <f>ROUND(E227*N227,2)</f>
        <v>0</v>
      </c>
      <c r="P227" s="877">
        <v>0</v>
      </c>
      <c r="Q227" s="877">
        <f>ROUND(E227*P227,2)</f>
        <v>0</v>
      </c>
      <c r="R227" s="879" t="s">
        <v>1206</v>
      </c>
      <c r="S227" s="879" t="s">
        <v>384</v>
      </c>
      <c r="T227" s="880" t="s">
        <v>384</v>
      </c>
      <c r="U227" s="881">
        <v>6.2E-2</v>
      </c>
      <c r="V227" s="881">
        <f>ROUND(E227*U227,2)</f>
        <v>0.33</v>
      </c>
      <c r="W227" s="881"/>
      <c r="X227" s="881" t="s">
        <v>294</v>
      </c>
      <c r="Y227" s="881" t="s">
        <v>310</v>
      </c>
      <c r="Z227" s="882"/>
      <c r="AA227" s="882"/>
      <c r="AB227" s="882"/>
      <c r="AC227" s="882"/>
      <c r="AD227" s="882"/>
      <c r="AE227" s="882"/>
      <c r="AF227" s="882"/>
      <c r="AG227" s="882" t="s">
        <v>296</v>
      </c>
      <c r="AH227" s="882"/>
      <c r="AI227" s="882"/>
      <c r="AJ227" s="882"/>
      <c r="AK227" s="882"/>
      <c r="AL227" s="882"/>
      <c r="AM227" s="882"/>
      <c r="AN227" s="882"/>
      <c r="AO227" s="882"/>
      <c r="AP227" s="882"/>
      <c r="AQ227" s="882"/>
      <c r="AR227" s="882"/>
      <c r="AS227" s="882"/>
      <c r="AT227" s="882"/>
      <c r="AU227" s="882"/>
      <c r="AV227" s="882"/>
      <c r="AW227" s="882"/>
      <c r="AX227" s="882"/>
      <c r="AY227" s="882"/>
      <c r="AZ227" s="882"/>
      <c r="BA227" s="882"/>
      <c r="BB227" s="882"/>
      <c r="BC227" s="882"/>
      <c r="BD227" s="882"/>
      <c r="BE227" s="882"/>
      <c r="BF227" s="882"/>
      <c r="BG227" s="882"/>
      <c r="BH227" s="882"/>
    </row>
    <row r="228" spans="1:60" outlineLevel="2">
      <c r="A228" s="883"/>
      <c r="B228" s="884"/>
      <c r="C228" s="886" t="s">
        <v>1054</v>
      </c>
      <c r="D228" s="887"/>
      <c r="E228" s="888">
        <v>5.25</v>
      </c>
      <c r="F228" s="881"/>
      <c r="G228" s="881"/>
      <c r="H228" s="881"/>
      <c r="I228" s="881"/>
      <c r="J228" s="881"/>
      <c r="K228" s="881"/>
      <c r="L228" s="881"/>
      <c r="M228" s="881"/>
      <c r="N228" s="885"/>
      <c r="O228" s="885"/>
      <c r="P228" s="885"/>
      <c r="Q228" s="885"/>
      <c r="R228" s="881"/>
      <c r="S228" s="881"/>
      <c r="T228" s="881"/>
      <c r="U228" s="881"/>
      <c r="V228" s="881"/>
      <c r="W228" s="881"/>
      <c r="X228" s="881"/>
      <c r="Y228" s="881"/>
      <c r="Z228" s="882"/>
      <c r="AA228" s="882"/>
      <c r="AB228" s="882"/>
      <c r="AC228" s="882"/>
      <c r="AD228" s="882"/>
      <c r="AE228" s="882"/>
      <c r="AF228" s="882"/>
      <c r="AG228" s="882" t="s">
        <v>298</v>
      </c>
      <c r="AH228" s="882">
        <v>5</v>
      </c>
      <c r="AI228" s="882"/>
      <c r="AJ228" s="882"/>
      <c r="AK228" s="882"/>
      <c r="AL228" s="882"/>
      <c r="AM228" s="882"/>
      <c r="AN228" s="882"/>
      <c r="AO228" s="882"/>
      <c r="AP228" s="882"/>
      <c r="AQ228" s="882"/>
      <c r="AR228" s="882"/>
      <c r="AS228" s="882"/>
      <c r="AT228" s="882"/>
      <c r="AU228" s="882"/>
      <c r="AV228" s="882"/>
      <c r="AW228" s="882"/>
      <c r="AX228" s="882"/>
      <c r="AY228" s="882"/>
      <c r="AZ228" s="882"/>
      <c r="BA228" s="882"/>
      <c r="BB228" s="882"/>
      <c r="BC228" s="882"/>
      <c r="BD228" s="882"/>
      <c r="BE228" s="882"/>
      <c r="BF228" s="882"/>
      <c r="BG228" s="882"/>
      <c r="BH228" s="882"/>
    </row>
    <row r="229" spans="1:60">
      <c r="A229" s="865" t="s">
        <v>288</v>
      </c>
      <c r="B229" s="866" t="s">
        <v>905</v>
      </c>
      <c r="C229" s="867" t="s">
        <v>906</v>
      </c>
      <c r="D229" s="868"/>
      <c r="E229" s="869"/>
      <c r="F229" s="870"/>
      <c r="G229" s="870">
        <f>SUMIF(AG230:AG234,"&lt;&gt;NOR",G230:G234)</f>
        <v>0</v>
      </c>
      <c r="H229" s="870"/>
      <c r="I229" s="870">
        <f>SUM(I230:I234)</f>
        <v>0</v>
      </c>
      <c r="J229" s="870"/>
      <c r="K229" s="870">
        <f>SUM(K230:K234)</f>
        <v>0</v>
      </c>
      <c r="L229" s="870"/>
      <c r="M229" s="870">
        <f>SUM(M230:M234)</f>
        <v>0</v>
      </c>
      <c r="N229" s="869"/>
      <c r="O229" s="869">
        <f>SUM(O230:O234)</f>
        <v>0.02</v>
      </c>
      <c r="P229" s="869"/>
      <c r="Q229" s="869">
        <f>SUM(Q230:Q234)</f>
        <v>0</v>
      </c>
      <c r="R229" s="870"/>
      <c r="S229" s="870"/>
      <c r="T229" s="871"/>
      <c r="U229" s="872"/>
      <c r="V229" s="872">
        <f>SUM(V230:V234)</f>
        <v>4.9399999999999995</v>
      </c>
      <c r="W229" s="872"/>
      <c r="X229" s="872"/>
      <c r="Y229" s="872"/>
      <c r="AG229" s="816" t="s">
        <v>289</v>
      </c>
    </row>
    <row r="230" spans="1:60" outlineLevel="1">
      <c r="A230" s="889">
        <v>91</v>
      </c>
      <c r="B230" s="890" t="s">
        <v>1055</v>
      </c>
      <c r="C230" s="891" t="s">
        <v>1238</v>
      </c>
      <c r="D230" s="892" t="s">
        <v>409</v>
      </c>
      <c r="E230" s="893">
        <v>20</v>
      </c>
      <c r="F230" s="894"/>
      <c r="G230" s="895">
        <f>ROUND(E230*F230,2)</f>
        <v>0</v>
      </c>
      <c r="H230" s="894"/>
      <c r="I230" s="895">
        <f>ROUND(E230*H230,2)</f>
        <v>0</v>
      </c>
      <c r="J230" s="894"/>
      <c r="K230" s="895">
        <f>ROUND(E230*J230,2)</f>
        <v>0</v>
      </c>
      <c r="L230" s="895">
        <v>21</v>
      </c>
      <c r="M230" s="895">
        <f>G230*(1+L230/100)</f>
        <v>0</v>
      </c>
      <c r="N230" s="893">
        <v>6.0000000000000002E-5</v>
      </c>
      <c r="O230" s="893">
        <f>ROUND(E230*N230,2)</f>
        <v>0</v>
      </c>
      <c r="P230" s="893">
        <v>0</v>
      </c>
      <c r="Q230" s="893">
        <f>ROUND(E230*P230,2)</f>
        <v>0</v>
      </c>
      <c r="R230" s="895" t="s">
        <v>1239</v>
      </c>
      <c r="S230" s="895" t="s">
        <v>384</v>
      </c>
      <c r="T230" s="896" t="s">
        <v>384</v>
      </c>
      <c r="U230" s="881">
        <v>0.221</v>
      </c>
      <c r="V230" s="881">
        <f>ROUND(E230*U230,2)</f>
        <v>4.42</v>
      </c>
      <c r="W230" s="881"/>
      <c r="X230" s="881" t="s">
        <v>294</v>
      </c>
      <c r="Y230" s="881" t="s">
        <v>310</v>
      </c>
      <c r="Z230" s="882"/>
      <c r="AA230" s="882"/>
      <c r="AB230" s="882"/>
      <c r="AC230" s="882"/>
      <c r="AD230" s="882"/>
      <c r="AE230" s="882"/>
      <c r="AF230" s="882"/>
      <c r="AG230" s="882" t="s">
        <v>296</v>
      </c>
      <c r="AH230" s="882"/>
      <c r="AI230" s="882"/>
      <c r="AJ230" s="882"/>
      <c r="AK230" s="882"/>
      <c r="AL230" s="882"/>
      <c r="AM230" s="882"/>
      <c r="AN230" s="882"/>
      <c r="AO230" s="882"/>
      <c r="AP230" s="882"/>
      <c r="AQ230" s="882"/>
      <c r="AR230" s="882"/>
      <c r="AS230" s="882"/>
      <c r="AT230" s="882"/>
      <c r="AU230" s="882"/>
      <c r="AV230" s="882"/>
      <c r="AW230" s="882"/>
      <c r="AX230" s="882"/>
      <c r="AY230" s="882"/>
      <c r="AZ230" s="882"/>
      <c r="BA230" s="882"/>
      <c r="BB230" s="882"/>
      <c r="BC230" s="882"/>
      <c r="BD230" s="882"/>
      <c r="BE230" s="882"/>
      <c r="BF230" s="882"/>
      <c r="BG230" s="882"/>
      <c r="BH230" s="882"/>
    </row>
    <row r="231" spans="1:60" outlineLevel="1">
      <c r="A231" s="889">
        <v>92</v>
      </c>
      <c r="B231" s="890" t="s">
        <v>1056</v>
      </c>
      <c r="C231" s="891" t="s">
        <v>1057</v>
      </c>
      <c r="D231" s="892" t="s">
        <v>1058</v>
      </c>
      <c r="E231" s="893">
        <v>1</v>
      </c>
      <c r="F231" s="894"/>
      <c r="G231" s="895">
        <f>ROUND(E231*F231,2)</f>
        <v>0</v>
      </c>
      <c r="H231" s="894"/>
      <c r="I231" s="895">
        <f>ROUND(E231*H231,2)</f>
        <v>0</v>
      </c>
      <c r="J231" s="894"/>
      <c r="K231" s="895">
        <f>ROUND(E231*J231,2)</f>
        <v>0</v>
      </c>
      <c r="L231" s="895">
        <v>21</v>
      </c>
      <c r="M231" s="895">
        <f>G231*(1+L231/100)</f>
        <v>0</v>
      </c>
      <c r="N231" s="893">
        <v>2.0000000000000002E-5</v>
      </c>
      <c r="O231" s="893">
        <f>ROUND(E231*N231,2)</f>
        <v>0</v>
      </c>
      <c r="P231" s="893">
        <v>0</v>
      </c>
      <c r="Q231" s="893">
        <f>ROUND(E231*P231,2)</f>
        <v>0</v>
      </c>
      <c r="R231" s="895"/>
      <c r="S231" s="895" t="s">
        <v>343</v>
      </c>
      <c r="T231" s="896" t="s">
        <v>344</v>
      </c>
      <c r="U231" s="881">
        <v>0.35</v>
      </c>
      <c r="V231" s="881">
        <f>ROUND(E231*U231,2)</f>
        <v>0.35</v>
      </c>
      <c r="W231" s="881"/>
      <c r="X231" s="881" t="s">
        <v>294</v>
      </c>
      <c r="Y231" s="881" t="s">
        <v>310</v>
      </c>
      <c r="Z231" s="882"/>
      <c r="AA231" s="882"/>
      <c r="AB231" s="882"/>
      <c r="AC231" s="882"/>
      <c r="AD231" s="882"/>
      <c r="AE231" s="882"/>
      <c r="AF231" s="882"/>
      <c r="AG231" s="882" t="s">
        <v>927</v>
      </c>
      <c r="AH231" s="882"/>
      <c r="AI231" s="882"/>
      <c r="AJ231" s="882"/>
      <c r="AK231" s="882"/>
      <c r="AL231" s="882"/>
      <c r="AM231" s="882"/>
      <c r="AN231" s="882"/>
      <c r="AO231" s="882"/>
      <c r="AP231" s="882"/>
      <c r="AQ231" s="882"/>
      <c r="AR231" s="882"/>
      <c r="AS231" s="882"/>
      <c r="AT231" s="882"/>
      <c r="AU231" s="882"/>
      <c r="AV231" s="882"/>
      <c r="AW231" s="882"/>
      <c r="AX231" s="882"/>
      <c r="AY231" s="882"/>
      <c r="AZ231" s="882"/>
      <c r="BA231" s="882"/>
      <c r="BB231" s="882"/>
      <c r="BC231" s="882"/>
      <c r="BD231" s="882"/>
      <c r="BE231" s="882"/>
      <c r="BF231" s="882"/>
      <c r="BG231" s="882"/>
      <c r="BH231" s="882"/>
    </row>
    <row r="232" spans="1:60" outlineLevel="1">
      <c r="A232" s="889">
        <v>93</v>
      </c>
      <c r="B232" s="890" t="s">
        <v>1059</v>
      </c>
      <c r="C232" s="891" t="s">
        <v>1060</v>
      </c>
      <c r="D232" s="892" t="s">
        <v>342</v>
      </c>
      <c r="E232" s="893">
        <v>1</v>
      </c>
      <c r="F232" s="894"/>
      <c r="G232" s="895">
        <f>ROUND(E232*F232,2)</f>
        <v>0</v>
      </c>
      <c r="H232" s="894"/>
      <c r="I232" s="895">
        <f>ROUND(E232*H232,2)</f>
        <v>0</v>
      </c>
      <c r="J232" s="894"/>
      <c r="K232" s="895">
        <f>ROUND(E232*J232,2)</f>
        <v>0</v>
      </c>
      <c r="L232" s="895">
        <v>21</v>
      </c>
      <c r="M232" s="895">
        <f>G232*(1+L232/100)</f>
        <v>0</v>
      </c>
      <c r="N232" s="893">
        <v>0</v>
      </c>
      <c r="O232" s="893">
        <f>ROUND(E232*N232,2)</f>
        <v>0</v>
      </c>
      <c r="P232" s="893">
        <v>0</v>
      </c>
      <c r="Q232" s="893">
        <f>ROUND(E232*P232,2)</f>
        <v>0</v>
      </c>
      <c r="R232" s="895"/>
      <c r="S232" s="895" t="s">
        <v>343</v>
      </c>
      <c r="T232" s="896" t="s">
        <v>344</v>
      </c>
      <c r="U232" s="881">
        <v>0.17199999999999999</v>
      </c>
      <c r="V232" s="881">
        <f>ROUND(E232*U232,2)</f>
        <v>0.17</v>
      </c>
      <c r="W232" s="881"/>
      <c r="X232" s="881" t="s">
        <v>294</v>
      </c>
      <c r="Y232" s="881" t="s">
        <v>310</v>
      </c>
      <c r="Z232" s="882"/>
      <c r="AA232" s="882"/>
      <c r="AB232" s="882"/>
      <c r="AC232" s="882"/>
      <c r="AD232" s="882"/>
      <c r="AE232" s="882"/>
      <c r="AF232" s="882"/>
      <c r="AG232" s="882" t="s">
        <v>296</v>
      </c>
      <c r="AH232" s="882"/>
      <c r="AI232" s="882"/>
      <c r="AJ232" s="882"/>
      <c r="AK232" s="882"/>
      <c r="AL232" s="882"/>
      <c r="AM232" s="882"/>
      <c r="AN232" s="882"/>
      <c r="AO232" s="882"/>
      <c r="AP232" s="882"/>
      <c r="AQ232" s="882"/>
      <c r="AR232" s="882"/>
      <c r="AS232" s="882"/>
      <c r="AT232" s="882"/>
      <c r="AU232" s="882"/>
      <c r="AV232" s="882"/>
      <c r="AW232" s="882"/>
      <c r="AX232" s="882"/>
      <c r="AY232" s="882"/>
      <c r="AZ232" s="882"/>
      <c r="BA232" s="882"/>
      <c r="BB232" s="882"/>
      <c r="BC232" s="882"/>
      <c r="BD232" s="882"/>
      <c r="BE232" s="882"/>
      <c r="BF232" s="882"/>
      <c r="BG232" s="882"/>
      <c r="BH232" s="882"/>
    </row>
    <row r="233" spans="1:60" outlineLevel="1">
      <c r="A233" s="873">
        <v>94</v>
      </c>
      <c r="B233" s="874" t="s">
        <v>1061</v>
      </c>
      <c r="C233" s="875" t="s">
        <v>1062</v>
      </c>
      <c r="D233" s="876" t="s">
        <v>366</v>
      </c>
      <c r="E233" s="877">
        <v>2.0160000000000001E-2</v>
      </c>
      <c r="F233" s="878"/>
      <c r="G233" s="879">
        <f>ROUND(E233*F233,2)</f>
        <v>0</v>
      </c>
      <c r="H233" s="878"/>
      <c r="I233" s="879">
        <f>ROUND(E233*H233,2)</f>
        <v>0</v>
      </c>
      <c r="J233" s="878"/>
      <c r="K233" s="879">
        <f>ROUND(E233*J233,2)</f>
        <v>0</v>
      </c>
      <c r="L233" s="879">
        <v>21</v>
      </c>
      <c r="M233" s="879">
        <f>G233*(1+L233/100)</f>
        <v>0</v>
      </c>
      <c r="N233" s="877">
        <v>1</v>
      </c>
      <c r="O233" s="877">
        <f>ROUND(E233*N233,2)</f>
        <v>0.02</v>
      </c>
      <c r="P233" s="877">
        <v>0</v>
      </c>
      <c r="Q233" s="877">
        <f>ROUND(E233*P233,2)</f>
        <v>0</v>
      </c>
      <c r="R233" s="879"/>
      <c r="S233" s="879" t="s">
        <v>343</v>
      </c>
      <c r="T233" s="880" t="s">
        <v>344</v>
      </c>
      <c r="U233" s="881">
        <v>0</v>
      </c>
      <c r="V233" s="881">
        <f>ROUND(E233*U233,2)</f>
        <v>0</v>
      </c>
      <c r="W233" s="881"/>
      <c r="X233" s="881" t="s">
        <v>385</v>
      </c>
      <c r="Y233" s="881" t="s">
        <v>310</v>
      </c>
      <c r="Z233" s="882"/>
      <c r="AA233" s="882"/>
      <c r="AB233" s="882"/>
      <c r="AC233" s="882"/>
      <c r="AD233" s="882"/>
      <c r="AE233" s="882"/>
      <c r="AF233" s="882"/>
      <c r="AG233" s="882" t="s">
        <v>386</v>
      </c>
      <c r="AH233" s="882"/>
      <c r="AI233" s="882"/>
      <c r="AJ233" s="882"/>
      <c r="AK233" s="882"/>
      <c r="AL233" s="882"/>
      <c r="AM233" s="882"/>
      <c r="AN233" s="882"/>
      <c r="AO233" s="882"/>
      <c r="AP233" s="882"/>
      <c r="AQ233" s="882"/>
      <c r="AR233" s="882"/>
      <c r="AS233" s="882"/>
      <c r="AT233" s="882"/>
      <c r="AU233" s="882"/>
      <c r="AV233" s="882"/>
      <c r="AW233" s="882"/>
      <c r="AX233" s="882"/>
      <c r="AY233" s="882"/>
      <c r="AZ233" s="882"/>
      <c r="BA233" s="882"/>
      <c r="BB233" s="882"/>
      <c r="BC233" s="882"/>
      <c r="BD233" s="882"/>
      <c r="BE233" s="882"/>
      <c r="BF233" s="882"/>
      <c r="BG233" s="882"/>
      <c r="BH233" s="882"/>
    </row>
    <row r="234" spans="1:60" outlineLevel="2">
      <c r="A234" s="883"/>
      <c r="B234" s="884"/>
      <c r="C234" s="886" t="s">
        <v>1063</v>
      </c>
      <c r="D234" s="887"/>
      <c r="E234" s="888">
        <v>2.0160000000000001E-2</v>
      </c>
      <c r="F234" s="881"/>
      <c r="G234" s="881"/>
      <c r="H234" s="881"/>
      <c r="I234" s="881"/>
      <c r="J234" s="881"/>
      <c r="K234" s="881"/>
      <c r="L234" s="881"/>
      <c r="M234" s="881"/>
      <c r="N234" s="885"/>
      <c r="O234" s="885"/>
      <c r="P234" s="885"/>
      <c r="Q234" s="885"/>
      <c r="R234" s="881"/>
      <c r="S234" s="881"/>
      <c r="T234" s="881"/>
      <c r="U234" s="881"/>
      <c r="V234" s="881"/>
      <c r="W234" s="881"/>
      <c r="X234" s="881"/>
      <c r="Y234" s="881"/>
      <c r="Z234" s="882"/>
      <c r="AA234" s="882"/>
      <c r="AB234" s="882"/>
      <c r="AC234" s="882"/>
      <c r="AD234" s="882"/>
      <c r="AE234" s="882"/>
      <c r="AF234" s="882"/>
      <c r="AG234" s="882" t="s">
        <v>298</v>
      </c>
      <c r="AH234" s="882">
        <v>0</v>
      </c>
      <c r="AI234" s="882"/>
      <c r="AJ234" s="882"/>
      <c r="AK234" s="882"/>
      <c r="AL234" s="882"/>
      <c r="AM234" s="882"/>
      <c r="AN234" s="882"/>
      <c r="AO234" s="882"/>
      <c r="AP234" s="882"/>
      <c r="AQ234" s="882"/>
      <c r="AR234" s="882"/>
      <c r="AS234" s="882"/>
      <c r="AT234" s="882"/>
      <c r="AU234" s="882"/>
      <c r="AV234" s="882"/>
      <c r="AW234" s="882"/>
      <c r="AX234" s="882"/>
      <c r="AY234" s="882"/>
      <c r="AZ234" s="882"/>
      <c r="BA234" s="882"/>
      <c r="BB234" s="882"/>
      <c r="BC234" s="882"/>
      <c r="BD234" s="882"/>
      <c r="BE234" s="882"/>
      <c r="BF234" s="882"/>
      <c r="BG234" s="882"/>
      <c r="BH234" s="882"/>
    </row>
    <row r="235" spans="1:60">
      <c r="A235" s="865" t="s">
        <v>288</v>
      </c>
      <c r="B235" s="866" t="s">
        <v>253</v>
      </c>
      <c r="C235" s="867" t="s">
        <v>254</v>
      </c>
      <c r="D235" s="868"/>
      <c r="E235" s="869"/>
      <c r="F235" s="870"/>
      <c r="G235" s="870">
        <f>SUMIF(AG236:AG252,"&lt;&gt;NOR",G236:G252)</f>
        <v>0</v>
      </c>
      <c r="H235" s="870"/>
      <c r="I235" s="870">
        <f>SUM(I236:I252)</f>
        <v>0</v>
      </c>
      <c r="J235" s="870"/>
      <c r="K235" s="870">
        <f>SUM(K236:K252)</f>
        <v>0</v>
      </c>
      <c r="L235" s="870"/>
      <c r="M235" s="870">
        <f>SUM(M236:M252)</f>
        <v>0</v>
      </c>
      <c r="N235" s="869"/>
      <c r="O235" s="869">
        <f>SUM(O236:O252)</f>
        <v>0</v>
      </c>
      <c r="P235" s="869"/>
      <c r="Q235" s="869">
        <f>SUM(Q236:Q252)</f>
        <v>0</v>
      </c>
      <c r="R235" s="870"/>
      <c r="S235" s="870"/>
      <c r="T235" s="871"/>
      <c r="U235" s="872"/>
      <c r="V235" s="872">
        <f>SUM(V236:V252)</f>
        <v>1.19</v>
      </c>
      <c r="W235" s="872"/>
      <c r="X235" s="872"/>
      <c r="Y235" s="872"/>
      <c r="AG235" s="816" t="s">
        <v>289</v>
      </c>
    </row>
    <row r="236" spans="1:60" ht="22.5" outlineLevel="1">
      <c r="A236" s="873">
        <v>95</v>
      </c>
      <c r="B236" s="874" t="s">
        <v>1064</v>
      </c>
      <c r="C236" s="875" t="s">
        <v>1240</v>
      </c>
      <c r="D236" s="876" t="s">
        <v>366</v>
      </c>
      <c r="E236" s="877">
        <v>0.83433999999999997</v>
      </c>
      <c r="F236" s="878"/>
      <c r="G236" s="879">
        <f>ROUND(E236*F236,2)</f>
        <v>0</v>
      </c>
      <c r="H236" s="878"/>
      <c r="I236" s="879">
        <f>ROUND(E236*H236,2)</f>
        <v>0</v>
      </c>
      <c r="J236" s="878"/>
      <c r="K236" s="879">
        <f>ROUND(E236*J236,2)</f>
        <v>0</v>
      </c>
      <c r="L236" s="879">
        <v>21</v>
      </c>
      <c r="M236" s="879">
        <f>G236*(1+L236/100)</f>
        <v>0</v>
      </c>
      <c r="N236" s="877">
        <v>0</v>
      </c>
      <c r="O236" s="877">
        <f>ROUND(E236*N236,2)</f>
        <v>0</v>
      </c>
      <c r="P236" s="877">
        <v>0</v>
      </c>
      <c r="Q236" s="877">
        <f>ROUND(E236*P236,2)</f>
        <v>0</v>
      </c>
      <c r="R236" s="879" t="s">
        <v>1140</v>
      </c>
      <c r="S236" s="879" t="s">
        <v>384</v>
      </c>
      <c r="T236" s="880" t="s">
        <v>384</v>
      </c>
      <c r="U236" s="881">
        <v>0.93300000000000005</v>
      </c>
      <c r="V236" s="881">
        <f>ROUND(E236*U236,2)</f>
        <v>0.78</v>
      </c>
      <c r="W236" s="881"/>
      <c r="X236" s="881" t="s">
        <v>451</v>
      </c>
      <c r="Y236" s="881" t="s">
        <v>310</v>
      </c>
      <c r="Z236" s="882"/>
      <c r="AA236" s="882"/>
      <c r="AB236" s="882"/>
      <c r="AC236" s="882"/>
      <c r="AD236" s="882"/>
      <c r="AE236" s="882"/>
      <c r="AF236" s="882"/>
      <c r="AG236" s="882" t="s">
        <v>1065</v>
      </c>
      <c r="AH236" s="882"/>
      <c r="AI236" s="882"/>
      <c r="AJ236" s="882"/>
      <c r="AK236" s="882"/>
      <c r="AL236" s="882"/>
      <c r="AM236" s="882"/>
      <c r="AN236" s="882"/>
      <c r="AO236" s="882"/>
      <c r="AP236" s="882"/>
      <c r="AQ236" s="882"/>
      <c r="AR236" s="882"/>
      <c r="AS236" s="882"/>
      <c r="AT236" s="882"/>
      <c r="AU236" s="882"/>
      <c r="AV236" s="882"/>
      <c r="AW236" s="882"/>
      <c r="AX236" s="882"/>
      <c r="AY236" s="882"/>
      <c r="AZ236" s="882"/>
      <c r="BA236" s="882"/>
      <c r="BB236" s="882"/>
      <c r="BC236" s="882"/>
      <c r="BD236" s="882"/>
      <c r="BE236" s="882"/>
      <c r="BF236" s="882"/>
      <c r="BG236" s="882"/>
      <c r="BH236" s="882"/>
    </row>
    <row r="237" spans="1:60" outlineLevel="2">
      <c r="A237" s="883"/>
      <c r="B237" s="884"/>
      <c r="C237" s="886" t="s">
        <v>1066</v>
      </c>
      <c r="D237" s="887"/>
      <c r="E237" s="888"/>
      <c r="F237" s="881"/>
      <c r="G237" s="881"/>
      <c r="H237" s="881"/>
      <c r="I237" s="881"/>
      <c r="J237" s="881"/>
      <c r="K237" s="881"/>
      <c r="L237" s="881"/>
      <c r="M237" s="881"/>
      <c r="N237" s="885"/>
      <c r="O237" s="885"/>
      <c r="P237" s="885"/>
      <c r="Q237" s="885"/>
      <c r="R237" s="881"/>
      <c r="S237" s="881"/>
      <c r="T237" s="881"/>
      <c r="U237" s="881"/>
      <c r="V237" s="881"/>
      <c r="W237" s="881"/>
      <c r="X237" s="881"/>
      <c r="Y237" s="881"/>
      <c r="Z237" s="882"/>
      <c r="AA237" s="882"/>
      <c r="AB237" s="882"/>
      <c r="AC237" s="882"/>
      <c r="AD237" s="882"/>
      <c r="AE237" s="882"/>
      <c r="AF237" s="882"/>
      <c r="AG237" s="882" t="s">
        <v>298</v>
      </c>
      <c r="AH237" s="882">
        <v>0</v>
      </c>
      <c r="AI237" s="882"/>
      <c r="AJ237" s="882"/>
      <c r="AK237" s="882"/>
      <c r="AL237" s="882"/>
      <c r="AM237" s="882"/>
      <c r="AN237" s="882"/>
      <c r="AO237" s="882"/>
      <c r="AP237" s="882"/>
      <c r="AQ237" s="882"/>
      <c r="AR237" s="882"/>
      <c r="AS237" s="882"/>
      <c r="AT237" s="882"/>
      <c r="AU237" s="882"/>
      <c r="AV237" s="882"/>
      <c r="AW237" s="882"/>
      <c r="AX237" s="882"/>
      <c r="AY237" s="882"/>
      <c r="AZ237" s="882"/>
      <c r="BA237" s="882"/>
      <c r="BB237" s="882"/>
      <c r="BC237" s="882"/>
      <c r="BD237" s="882"/>
      <c r="BE237" s="882"/>
      <c r="BF237" s="882"/>
      <c r="BG237" s="882"/>
      <c r="BH237" s="882"/>
    </row>
    <row r="238" spans="1:60" outlineLevel="3">
      <c r="A238" s="883"/>
      <c r="B238" s="884"/>
      <c r="C238" s="886" t="s">
        <v>1067</v>
      </c>
      <c r="D238" s="887"/>
      <c r="E238" s="888"/>
      <c r="F238" s="881"/>
      <c r="G238" s="881"/>
      <c r="H238" s="881"/>
      <c r="I238" s="881"/>
      <c r="J238" s="881"/>
      <c r="K238" s="881"/>
      <c r="L238" s="881"/>
      <c r="M238" s="881"/>
      <c r="N238" s="885"/>
      <c r="O238" s="885"/>
      <c r="P238" s="885"/>
      <c r="Q238" s="885"/>
      <c r="R238" s="881"/>
      <c r="S238" s="881"/>
      <c r="T238" s="881"/>
      <c r="U238" s="881"/>
      <c r="V238" s="881"/>
      <c r="W238" s="881"/>
      <c r="X238" s="881"/>
      <c r="Y238" s="881"/>
      <c r="Z238" s="882"/>
      <c r="AA238" s="882"/>
      <c r="AB238" s="882"/>
      <c r="AC238" s="882"/>
      <c r="AD238" s="882"/>
      <c r="AE238" s="882"/>
      <c r="AF238" s="882"/>
      <c r="AG238" s="882" t="s">
        <v>298</v>
      </c>
      <c r="AH238" s="882">
        <v>0</v>
      </c>
      <c r="AI238" s="882"/>
      <c r="AJ238" s="882"/>
      <c r="AK238" s="882"/>
      <c r="AL238" s="882"/>
      <c r="AM238" s="882"/>
      <c r="AN238" s="882"/>
      <c r="AO238" s="882"/>
      <c r="AP238" s="882"/>
      <c r="AQ238" s="882"/>
      <c r="AR238" s="882"/>
      <c r="AS238" s="882"/>
      <c r="AT238" s="882"/>
      <c r="AU238" s="882"/>
      <c r="AV238" s="882"/>
      <c r="AW238" s="882"/>
      <c r="AX238" s="882"/>
      <c r="AY238" s="882"/>
      <c r="AZ238" s="882"/>
      <c r="BA238" s="882"/>
      <c r="BB238" s="882"/>
      <c r="BC238" s="882"/>
      <c r="BD238" s="882"/>
      <c r="BE238" s="882"/>
      <c r="BF238" s="882"/>
      <c r="BG238" s="882"/>
      <c r="BH238" s="882"/>
    </row>
    <row r="239" spans="1:60" outlineLevel="3">
      <c r="A239" s="883"/>
      <c r="B239" s="884"/>
      <c r="C239" s="886" t="s">
        <v>1068</v>
      </c>
      <c r="D239" s="887"/>
      <c r="E239" s="888">
        <v>0.83433999999999997</v>
      </c>
      <c r="F239" s="881"/>
      <c r="G239" s="881"/>
      <c r="H239" s="881"/>
      <c r="I239" s="881"/>
      <c r="J239" s="881"/>
      <c r="K239" s="881"/>
      <c r="L239" s="881"/>
      <c r="M239" s="881"/>
      <c r="N239" s="885"/>
      <c r="O239" s="885"/>
      <c r="P239" s="885"/>
      <c r="Q239" s="885"/>
      <c r="R239" s="881"/>
      <c r="S239" s="881"/>
      <c r="T239" s="881"/>
      <c r="U239" s="881"/>
      <c r="V239" s="881"/>
      <c r="W239" s="881"/>
      <c r="X239" s="881"/>
      <c r="Y239" s="881"/>
      <c r="Z239" s="882"/>
      <c r="AA239" s="882"/>
      <c r="AB239" s="882"/>
      <c r="AC239" s="882"/>
      <c r="AD239" s="882"/>
      <c r="AE239" s="882"/>
      <c r="AF239" s="882"/>
      <c r="AG239" s="882" t="s">
        <v>298</v>
      </c>
      <c r="AH239" s="882">
        <v>0</v>
      </c>
      <c r="AI239" s="882"/>
      <c r="AJ239" s="882"/>
      <c r="AK239" s="882"/>
      <c r="AL239" s="882"/>
      <c r="AM239" s="882"/>
      <c r="AN239" s="882"/>
      <c r="AO239" s="882"/>
      <c r="AP239" s="882"/>
      <c r="AQ239" s="882"/>
      <c r="AR239" s="882"/>
      <c r="AS239" s="882"/>
      <c r="AT239" s="882"/>
      <c r="AU239" s="882"/>
      <c r="AV239" s="882"/>
      <c r="AW239" s="882"/>
      <c r="AX239" s="882"/>
      <c r="AY239" s="882"/>
      <c r="AZ239" s="882"/>
      <c r="BA239" s="882"/>
      <c r="BB239" s="882"/>
      <c r="BC239" s="882"/>
      <c r="BD239" s="882"/>
      <c r="BE239" s="882"/>
      <c r="BF239" s="882"/>
      <c r="BG239" s="882"/>
      <c r="BH239" s="882"/>
    </row>
    <row r="240" spans="1:60" outlineLevel="1">
      <c r="A240" s="873">
        <v>96</v>
      </c>
      <c r="B240" s="874" t="s">
        <v>453</v>
      </c>
      <c r="C240" s="875" t="s">
        <v>1241</v>
      </c>
      <c r="D240" s="876" t="s">
        <v>366</v>
      </c>
      <c r="E240" s="877">
        <v>0.83433999999999997</v>
      </c>
      <c r="F240" s="878"/>
      <c r="G240" s="879">
        <f>ROUND(E240*F240,2)</f>
        <v>0</v>
      </c>
      <c r="H240" s="878"/>
      <c r="I240" s="879">
        <f>ROUND(E240*H240,2)</f>
        <v>0</v>
      </c>
      <c r="J240" s="878"/>
      <c r="K240" s="879">
        <f>ROUND(E240*J240,2)</f>
        <v>0</v>
      </c>
      <c r="L240" s="879">
        <v>21</v>
      </c>
      <c r="M240" s="879">
        <f>G240*(1+L240/100)</f>
        <v>0</v>
      </c>
      <c r="N240" s="877">
        <v>0</v>
      </c>
      <c r="O240" s="877">
        <f>ROUND(E240*N240,2)</f>
        <v>0</v>
      </c>
      <c r="P240" s="877">
        <v>0</v>
      </c>
      <c r="Q240" s="877">
        <f>ROUND(E240*P240,2)</f>
        <v>0</v>
      </c>
      <c r="R240" s="879" t="s">
        <v>1140</v>
      </c>
      <c r="S240" s="879" t="s">
        <v>384</v>
      </c>
      <c r="T240" s="880" t="s">
        <v>384</v>
      </c>
      <c r="U240" s="881">
        <v>0.49</v>
      </c>
      <c r="V240" s="881">
        <f>ROUND(E240*U240,2)</f>
        <v>0.41</v>
      </c>
      <c r="W240" s="881"/>
      <c r="X240" s="881" t="s">
        <v>451</v>
      </c>
      <c r="Y240" s="881" t="s">
        <v>310</v>
      </c>
      <c r="Z240" s="882"/>
      <c r="AA240" s="882"/>
      <c r="AB240" s="882"/>
      <c r="AC240" s="882"/>
      <c r="AD240" s="882"/>
      <c r="AE240" s="882"/>
      <c r="AF240" s="882"/>
      <c r="AG240" s="882" t="s">
        <v>1065</v>
      </c>
      <c r="AH240" s="882"/>
      <c r="AI240" s="882"/>
      <c r="AJ240" s="882"/>
      <c r="AK240" s="882"/>
      <c r="AL240" s="882"/>
      <c r="AM240" s="882"/>
      <c r="AN240" s="882"/>
      <c r="AO240" s="882"/>
      <c r="AP240" s="882"/>
      <c r="AQ240" s="882"/>
      <c r="AR240" s="882"/>
      <c r="AS240" s="882"/>
      <c r="AT240" s="882"/>
      <c r="AU240" s="882"/>
      <c r="AV240" s="882"/>
      <c r="AW240" s="882"/>
      <c r="AX240" s="882"/>
      <c r="AY240" s="882"/>
      <c r="AZ240" s="882"/>
      <c r="BA240" s="882"/>
      <c r="BB240" s="882"/>
      <c r="BC240" s="882"/>
      <c r="BD240" s="882"/>
      <c r="BE240" s="882"/>
      <c r="BF240" s="882"/>
      <c r="BG240" s="882"/>
      <c r="BH240" s="882"/>
    </row>
    <row r="241" spans="1:60" outlineLevel="2">
      <c r="A241" s="883"/>
      <c r="B241" s="884"/>
      <c r="C241" s="1247" t="s">
        <v>1069</v>
      </c>
      <c r="D241" s="1248"/>
      <c r="E241" s="1248"/>
      <c r="F241" s="1248"/>
      <c r="G241" s="1248"/>
      <c r="H241" s="881"/>
      <c r="I241" s="881"/>
      <c r="J241" s="881"/>
      <c r="K241" s="881"/>
      <c r="L241" s="881"/>
      <c r="M241" s="881"/>
      <c r="N241" s="885"/>
      <c r="O241" s="885"/>
      <c r="P241" s="885"/>
      <c r="Q241" s="885"/>
      <c r="R241" s="881"/>
      <c r="S241" s="881"/>
      <c r="T241" s="881"/>
      <c r="U241" s="881"/>
      <c r="V241" s="881"/>
      <c r="W241" s="881"/>
      <c r="X241" s="881"/>
      <c r="Y241" s="881"/>
      <c r="Z241" s="882"/>
      <c r="AA241" s="882"/>
      <c r="AB241" s="882"/>
      <c r="AC241" s="882"/>
      <c r="AD241" s="882"/>
      <c r="AE241" s="882"/>
      <c r="AF241" s="882"/>
      <c r="AG241" s="882" t="s">
        <v>914</v>
      </c>
      <c r="AH241" s="882"/>
      <c r="AI241" s="882"/>
      <c r="AJ241" s="882"/>
      <c r="AK241" s="882"/>
      <c r="AL241" s="882"/>
      <c r="AM241" s="882"/>
      <c r="AN241" s="882"/>
      <c r="AO241" s="882"/>
      <c r="AP241" s="882"/>
      <c r="AQ241" s="882"/>
      <c r="AR241" s="882"/>
      <c r="AS241" s="882"/>
      <c r="AT241" s="882"/>
      <c r="AU241" s="882"/>
      <c r="AV241" s="882"/>
      <c r="AW241" s="882"/>
      <c r="AX241" s="882"/>
      <c r="AY241" s="882"/>
      <c r="AZ241" s="882"/>
      <c r="BA241" s="882"/>
      <c r="BB241" s="882"/>
      <c r="BC241" s="882"/>
      <c r="BD241" s="882"/>
      <c r="BE241" s="882"/>
      <c r="BF241" s="882"/>
      <c r="BG241" s="882"/>
      <c r="BH241" s="882"/>
    </row>
    <row r="242" spans="1:60" outlineLevel="2">
      <c r="A242" s="883"/>
      <c r="B242" s="884"/>
      <c r="C242" s="886" t="s">
        <v>1066</v>
      </c>
      <c r="D242" s="887"/>
      <c r="E242" s="888"/>
      <c r="F242" s="881"/>
      <c r="G242" s="881"/>
      <c r="H242" s="881"/>
      <c r="I242" s="881"/>
      <c r="J242" s="881"/>
      <c r="K242" s="881"/>
      <c r="L242" s="881"/>
      <c r="M242" s="881"/>
      <c r="N242" s="885"/>
      <c r="O242" s="885"/>
      <c r="P242" s="885"/>
      <c r="Q242" s="885"/>
      <c r="R242" s="881"/>
      <c r="S242" s="881"/>
      <c r="T242" s="881"/>
      <c r="U242" s="881"/>
      <c r="V242" s="881"/>
      <c r="W242" s="881"/>
      <c r="X242" s="881"/>
      <c r="Y242" s="881"/>
      <c r="Z242" s="882"/>
      <c r="AA242" s="882"/>
      <c r="AB242" s="882"/>
      <c r="AC242" s="882"/>
      <c r="AD242" s="882"/>
      <c r="AE242" s="882"/>
      <c r="AF242" s="882"/>
      <c r="AG242" s="882" t="s">
        <v>298</v>
      </c>
      <c r="AH242" s="882">
        <v>0</v>
      </c>
      <c r="AI242" s="882"/>
      <c r="AJ242" s="882"/>
      <c r="AK242" s="882"/>
      <c r="AL242" s="882"/>
      <c r="AM242" s="882"/>
      <c r="AN242" s="882"/>
      <c r="AO242" s="882"/>
      <c r="AP242" s="882"/>
      <c r="AQ242" s="882"/>
      <c r="AR242" s="882"/>
      <c r="AS242" s="882"/>
      <c r="AT242" s="882"/>
      <c r="AU242" s="882"/>
      <c r="AV242" s="882"/>
      <c r="AW242" s="882"/>
      <c r="AX242" s="882"/>
      <c r="AY242" s="882"/>
      <c r="AZ242" s="882"/>
      <c r="BA242" s="882"/>
      <c r="BB242" s="882"/>
      <c r="BC242" s="882"/>
      <c r="BD242" s="882"/>
      <c r="BE242" s="882"/>
      <c r="BF242" s="882"/>
      <c r="BG242" s="882"/>
      <c r="BH242" s="882"/>
    </row>
    <row r="243" spans="1:60" outlineLevel="3">
      <c r="A243" s="883"/>
      <c r="B243" s="884"/>
      <c r="C243" s="886" t="s">
        <v>1067</v>
      </c>
      <c r="D243" s="887"/>
      <c r="E243" s="888"/>
      <c r="F243" s="881"/>
      <c r="G243" s="881"/>
      <c r="H243" s="881"/>
      <c r="I243" s="881"/>
      <c r="J243" s="881"/>
      <c r="K243" s="881"/>
      <c r="L243" s="881"/>
      <c r="M243" s="881"/>
      <c r="N243" s="885"/>
      <c r="O243" s="885"/>
      <c r="P243" s="885"/>
      <c r="Q243" s="885"/>
      <c r="R243" s="881"/>
      <c r="S243" s="881"/>
      <c r="T243" s="881"/>
      <c r="U243" s="881"/>
      <c r="V243" s="881"/>
      <c r="W243" s="881"/>
      <c r="X243" s="881"/>
      <c r="Y243" s="881"/>
      <c r="Z243" s="882"/>
      <c r="AA243" s="882"/>
      <c r="AB243" s="882"/>
      <c r="AC243" s="882"/>
      <c r="AD243" s="882"/>
      <c r="AE243" s="882"/>
      <c r="AF243" s="882"/>
      <c r="AG243" s="882" t="s">
        <v>298</v>
      </c>
      <c r="AH243" s="882">
        <v>0</v>
      </c>
      <c r="AI243" s="882"/>
      <c r="AJ243" s="882"/>
      <c r="AK243" s="882"/>
      <c r="AL243" s="882"/>
      <c r="AM243" s="882"/>
      <c r="AN243" s="882"/>
      <c r="AO243" s="882"/>
      <c r="AP243" s="882"/>
      <c r="AQ243" s="882"/>
      <c r="AR243" s="882"/>
      <c r="AS243" s="882"/>
      <c r="AT243" s="882"/>
      <c r="AU243" s="882"/>
      <c r="AV243" s="882"/>
      <c r="AW243" s="882"/>
      <c r="AX243" s="882"/>
      <c r="AY243" s="882"/>
      <c r="AZ243" s="882"/>
      <c r="BA243" s="882"/>
      <c r="BB243" s="882"/>
      <c r="BC243" s="882"/>
      <c r="BD243" s="882"/>
      <c r="BE243" s="882"/>
      <c r="BF243" s="882"/>
      <c r="BG243" s="882"/>
      <c r="BH243" s="882"/>
    </row>
    <row r="244" spans="1:60" outlineLevel="3">
      <c r="A244" s="883"/>
      <c r="B244" s="884"/>
      <c r="C244" s="886" t="s">
        <v>1068</v>
      </c>
      <c r="D244" s="887"/>
      <c r="E244" s="888">
        <v>0.83433999999999997</v>
      </c>
      <c r="F244" s="881"/>
      <c r="G244" s="881"/>
      <c r="H244" s="881"/>
      <c r="I244" s="881"/>
      <c r="J244" s="881"/>
      <c r="K244" s="881"/>
      <c r="L244" s="881"/>
      <c r="M244" s="881"/>
      <c r="N244" s="885"/>
      <c r="O244" s="885"/>
      <c r="P244" s="885"/>
      <c r="Q244" s="885"/>
      <c r="R244" s="881"/>
      <c r="S244" s="881"/>
      <c r="T244" s="881"/>
      <c r="U244" s="881"/>
      <c r="V244" s="881"/>
      <c r="W244" s="881"/>
      <c r="X244" s="881"/>
      <c r="Y244" s="881"/>
      <c r="Z244" s="882"/>
      <c r="AA244" s="882"/>
      <c r="AB244" s="882"/>
      <c r="AC244" s="882"/>
      <c r="AD244" s="882"/>
      <c r="AE244" s="882"/>
      <c r="AF244" s="882"/>
      <c r="AG244" s="882" t="s">
        <v>298</v>
      </c>
      <c r="AH244" s="882">
        <v>0</v>
      </c>
      <c r="AI244" s="882"/>
      <c r="AJ244" s="882"/>
      <c r="AK244" s="882"/>
      <c r="AL244" s="882"/>
      <c r="AM244" s="882"/>
      <c r="AN244" s="882"/>
      <c r="AO244" s="882"/>
      <c r="AP244" s="882"/>
      <c r="AQ244" s="882"/>
      <c r="AR244" s="882"/>
      <c r="AS244" s="882"/>
      <c r="AT244" s="882"/>
      <c r="AU244" s="882"/>
      <c r="AV244" s="882"/>
      <c r="AW244" s="882"/>
      <c r="AX244" s="882"/>
      <c r="AY244" s="882"/>
      <c r="AZ244" s="882"/>
      <c r="BA244" s="882"/>
      <c r="BB244" s="882"/>
      <c r="BC244" s="882"/>
      <c r="BD244" s="882"/>
      <c r="BE244" s="882"/>
      <c r="BF244" s="882"/>
      <c r="BG244" s="882"/>
      <c r="BH244" s="882"/>
    </row>
    <row r="245" spans="1:60" outlineLevel="1">
      <c r="A245" s="873">
        <v>97</v>
      </c>
      <c r="B245" s="874" t="s">
        <v>455</v>
      </c>
      <c r="C245" s="875" t="s">
        <v>1242</v>
      </c>
      <c r="D245" s="876" t="s">
        <v>366</v>
      </c>
      <c r="E245" s="877">
        <v>0.83433999999999997</v>
      </c>
      <c r="F245" s="878"/>
      <c r="G245" s="879">
        <f>ROUND(E245*F245,2)</f>
        <v>0</v>
      </c>
      <c r="H245" s="878"/>
      <c r="I245" s="879">
        <f>ROUND(E245*H245,2)</f>
        <v>0</v>
      </c>
      <c r="J245" s="878"/>
      <c r="K245" s="879">
        <f>ROUND(E245*J245,2)</f>
        <v>0</v>
      </c>
      <c r="L245" s="879">
        <v>21</v>
      </c>
      <c r="M245" s="879">
        <f>G245*(1+L245/100)</f>
        <v>0</v>
      </c>
      <c r="N245" s="877">
        <v>0</v>
      </c>
      <c r="O245" s="877">
        <f>ROUND(E245*N245,2)</f>
        <v>0</v>
      </c>
      <c r="P245" s="877">
        <v>0</v>
      </c>
      <c r="Q245" s="877">
        <f>ROUND(E245*P245,2)</f>
        <v>0</v>
      </c>
      <c r="R245" s="879" t="s">
        <v>1140</v>
      </c>
      <c r="S245" s="879" t="s">
        <v>384</v>
      </c>
      <c r="T245" s="880" t="s">
        <v>384</v>
      </c>
      <c r="U245" s="881">
        <v>0</v>
      </c>
      <c r="V245" s="881">
        <f>ROUND(E245*U245,2)</f>
        <v>0</v>
      </c>
      <c r="W245" s="881"/>
      <c r="X245" s="881" t="s">
        <v>451</v>
      </c>
      <c r="Y245" s="881" t="s">
        <v>310</v>
      </c>
      <c r="Z245" s="882"/>
      <c r="AA245" s="882"/>
      <c r="AB245" s="882"/>
      <c r="AC245" s="882"/>
      <c r="AD245" s="882"/>
      <c r="AE245" s="882"/>
      <c r="AF245" s="882"/>
      <c r="AG245" s="882" t="s">
        <v>1065</v>
      </c>
      <c r="AH245" s="882"/>
      <c r="AI245" s="882"/>
      <c r="AJ245" s="882"/>
      <c r="AK245" s="882"/>
      <c r="AL245" s="882"/>
      <c r="AM245" s="882"/>
      <c r="AN245" s="882"/>
      <c r="AO245" s="882"/>
      <c r="AP245" s="882"/>
      <c r="AQ245" s="882"/>
      <c r="AR245" s="882"/>
      <c r="AS245" s="882"/>
      <c r="AT245" s="882"/>
      <c r="AU245" s="882"/>
      <c r="AV245" s="882"/>
      <c r="AW245" s="882"/>
      <c r="AX245" s="882"/>
      <c r="AY245" s="882"/>
      <c r="AZ245" s="882"/>
      <c r="BA245" s="882"/>
      <c r="BB245" s="882"/>
      <c r="BC245" s="882"/>
      <c r="BD245" s="882"/>
      <c r="BE245" s="882"/>
      <c r="BF245" s="882"/>
      <c r="BG245" s="882"/>
      <c r="BH245" s="882"/>
    </row>
    <row r="246" spans="1:60" outlineLevel="2">
      <c r="A246" s="883"/>
      <c r="B246" s="884"/>
      <c r="C246" s="886" t="s">
        <v>1066</v>
      </c>
      <c r="D246" s="887"/>
      <c r="E246" s="888"/>
      <c r="F246" s="881"/>
      <c r="G246" s="881"/>
      <c r="H246" s="881"/>
      <c r="I246" s="881"/>
      <c r="J246" s="881"/>
      <c r="K246" s="881"/>
      <c r="L246" s="881"/>
      <c r="M246" s="881"/>
      <c r="N246" s="885"/>
      <c r="O246" s="885"/>
      <c r="P246" s="885"/>
      <c r="Q246" s="885"/>
      <c r="R246" s="881"/>
      <c r="S246" s="881"/>
      <c r="T246" s="881"/>
      <c r="U246" s="881"/>
      <c r="V246" s="881"/>
      <c r="W246" s="881"/>
      <c r="X246" s="881"/>
      <c r="Y246" s="881"/>
      <c r="Z246" s="882"/>
      <c r="AA246" s="882"/>
      <c r="AB246" s="882"/>
      <c r="AC246" s="882"/>
      <c r="AD246" s="882"/>
      <c r="AE246" s="882"/>
      <c r="AF246" s="882"/>
      <c r="AG246" s="882" t="s">
        <v>298</v>
      </c>
      <c r="AH246" s="882">
        <v>0</v>
      </c>
      <c r="AI246" s="882"/>
      <c r="AJ246" s="882"/>
      <c r="AK246" s="882"/>
      <c r="AL246" s="882"/>
      <c r="AM246" s="882"/>
      <c r="AN246" s="882"/>
      <c r="AO246" s="882"/>
      <c r="AP246" s="882"/>
      <c r="AQ246" s="882"/>
      <c r="AR246" s="882"/>
      <c r="AS246" s="882"/>
      <c r="AT246" s="882"/>
      <c r="AU246" s="882"/>
      <c r="AV246" s="882"/>
      <c r="AW246" s="882"/>
      <c r="AX246" s="882"/>
      <c r="AY246" s="882"/>
      <c r="AZ246" s="882"/>
      <c r="BA246" s="882"/>
      <c r="BB246" s="882"/>
      <c r="BC246" s="882"/>
      <c r="BD246" s="882"/>
      <c r="BE246" s="882"/>
      <c r="BF246" s="882"/>
      <c r="BG246" s="882"/>
      <c r="BH246" s="882"/>
    </row>
    <row r="247" spans="1:60" outlineLevel="3">
      <c r="A247" s="883"/>
      <c r="B247" s="884"/>
      <c r="C247" s="886" t="s">
        <v>1067</v>
      </c>
      <c r="D247" s="887"/>
      <c r="E247" s="888"/>
      <c r="F247" s="881"/>
      <c r="G247" s="881"/>
      <c r="H247" s="881"/>
      <c r="I247" s="881"/>
      <c r="J247" s="881"/>
      <c r="K247" s="881"/>
      <c r="L247" s="881"/>
      <c r="M247" s="881"/>
      <c r="N247" s="885"/>
      <c r="O247" s="885"/>
      <c r="P247" s="885"/>
      <c r="Q247" s="885"/>
      <c r="R247" s="881"/>
      <c r="S247" s="881"/>
      <c r="T247" s="881"/>
      <c r="U247" s="881"/>
      <c r="V247" s="881"/>
      <c r="W247" s="881"/>
      <c r="X247" s="881"/>
      <c r="Y247" s="881"/>
      <c r="Z247" s="882"/>
      <c r="AA247" s="882"/>
      <c r="AB247" s="882"/>
      <c r="AC247" s="882"/>
      <c r="AD247" s="882"/>
      <c r="AE247" s="882"/>
      <c r="AF247" s="882"/>
      <c r="AG247" s="882" t="s">
        <v>298</v>
      </c>
      <c r="AH247" s="882">
        <v>0</v>
      </c>
      <c r="AI247" s="882"/>
      <c r="AJ247" s="882"/>
      <c r="AK247" s="882"/>
      <c r="AL247" s="882"/>
      <c r="AM247" s="882"/>
      <c r="AN247" s="882"/>
      <c r="AO247" s="882"/>
      <c r="AP247" s="882"/>
      <c r="AQ247" s="882"/>
      <c r="AR247" s="882"/>
      <c r="AS247" s="882"/>
      <c r="AT247" s="882"/>
      <c r="AU247" s="882"/>
      <c r="AV247" s="882"/>
      <c r="AW247" s="882"/>
      <c r="AX247" s="882"/>
      <c r="AY247" s="882"/>
      <c r="AZ247" s="882"/>
      <c r="BA247" s="882"/>
      <c r="BB247" s="882"/>
      <c r="BC247" s="882"/>
      <c r="BD247" s="882"/>
      <c r="BE247" s="882"/>
      <c r="BF247" s="882"/>
      <c r="BG247" s="882"/>
      <c r="BH247" s="882"/>
    </row>
    <row r="248" spans="1:60" outlineLevel="3">
      <c r="A248" s="883"/>
      <c r="B248" s="884"/>
      <c r="C248" s="886" t="s">
        <v>1068</v>
      </c>
      <c r="D248" s="887"/>
      <c r="E248" s="888">
        <v>0.83433999999999997</v>
      </c>
      <c r="F248" s="881"/>
      <c r="G248" s="881"/>
      <c r="H248" s="881"/>
      <c r="I248" s="881"/>
      <c r="J248" s="881"/>
      <c r="K248" s="881"/>
      <c r="L248" s="881"/>
      <c r="M248" s="881"/>
      <c r="N248" s="885"/>
      <c r="O248" s="885"/>
      <c r="P248" s="885"/>
      <c r="Q248" s="885"/>
      <c r="R248" s="881"/>
      <c r="S248" s="881"/>
      <c r="T248" s="881"/>
      <c r="U248" s="881"/>
      <c r="V248" s="881"/>
      <c r="W248" s="881"/>
      <c r="X248" s="881"/>
      <c r="Y248" s="881"/>
      <c r="Z248" s="882"/>
      <c r="AA248" s="882"/>
      <c r="AB248" s="882"/>
      <c r="AC248" s="882"/>
      <c r="AD248" s="882"/>
      <c r="AE248" s="882"/>
      <c r="AF248" s="882"/>
      <c r="AG248" s="882" t="s">
        <v>298</v>
      </c>
      <c r="AH248" s="882">
        <v>0</v>
      </c>
      <c r="AI248" s="882"/>
      <c r="AJ248" s="882"/>
      <c r="AK248" s="882"/>
      <c r="AL248" s="882"/>
      <c r="AM248" s="882"/>
      <c r="AN248" s="882"/>
      <c r="AO248" s="882"/>
      <c r="AP248" s="882"/>
      <c r="AQ248" s="882"/>
      <c r="AR248" s="882"/>
      <c r="AS248" s="882"/>
      <c r="AT248" s="882"/>
      <c r="AU248" s="882"/>
      <c r="AV248" s="882"/>
      <c r="AW248" s="882"/>
      <c r="AX248" s="882"/>
      <c r="AY248" s="882"/>
      <c r="AZ248" s="882"/>
      <c r="BA248" s="882"/>
      <c r="BB248" s="882"/>
      <c r="BC248" s="882"/>
      <c r="BD248" s="882"/>
      <c r="BE248" s="882"/>
      <c r="BF248" s="882"/>
      <c r="BG248" s="882"/>
      <c r="BH248" s="882"/>
    </row>
    <row r="249" spans="1:60" ht="22.5" outlineLevel="1">
      <c r="A249" s="873">
        <v>98</v>
      </c>
      <c r="B249" s="874" t="s">
        <v>1070</v>
      </c>
      <c r="C249" s="875" t="s">
        <v>1243</v>
      </c>
      <c r="D249" s="876" t="s">
        <v>366</v>
      </c>
      <c r="E249" s="877">
        <v>0.83433999999999997</v>
      </c>
      <c r="F249" s="878"/>
      <c r="G249" s="879">
        <f>ROUND(E249*F249,2)</f>
        <v>0</v>
      </c>
      <c r="H249" s="878"/>
      <c r="I249" s="879">
        <f>ROUND(E249*H249,2)</f>
        <v>0</v>
      </c>
      <c r="J249" s="878"/>
      <c r="K249" s="879">
        <f>ROUND(E249*J249,2)</f>
        <v>0</v>
      </c>
      <c r="L249" s="879">
        <v>21</v>
      </c>
      <c r="M249" s="879">
        <f>G249*(1+L249/100)</f>
        <v>0</v>
      </c>
      <c r="N249" s="877">
        <v>0</v>
      </c>
      <c r="O249" s="877">
        <f>ROUND(E249*N249,2)</f>
        <v>0</v>
      </c>
      <c r="P249" s="877">
        <v>0</v>
      </c>
      <c r="Q249" s="877">
        <f>ROUND(E249*P249,2)</f>
        <v>0</v>
      </c>
      <c r="R249" s="879" t="s">
        <v>1140</v>
      </c>
      <c r="S249" s="879" t="s">
        <v>384</v>
      </c>
      <c r="T249" s="880" t="s">
        <v>384</v>
      </c>
      <c r="U249" s="881">
        <v>0</v>
      </c>
      <c r="V249" s="881">
        <f>ROUND(E249*U249,2)</f>
        <v>0</v>
      </c>
      <c r="W249" s="881"/>
      <c r="X249" s="881" t="s">
        <v>451</v>
      </c>
      <c r="Y249" s="881" t="s">
        <v>310</v>
      </c>
      <c r="Z249" s="882"/>
      <c r="AA249" s="882"/>
      <c r="AB249" s="882"/>
      <c r="AC249" s="882"/>
      <c r="AD249" s="882"/>
      <c r="AE249" s="882"/>
      <c r="AF249" s="882"/>
      <c r="AG249" s="882" t="s">
        <v>452</v>
      </c>
      <c r="AH249" s="882"/>
      <c r="AI249" s="882"/>
      <c r="AJ249" s="882"/>
      <c r="AK249" s="882"/>
      <c r="AL249" s="882"/>
      <c r="AM249" s="882"/>
      <c r="AN249" s="882"/>
      <c r="AO249" s="882"/>
      <c r="AP249" s="882"/>
      <c r="AQ249" s="882"/>
      <c r="AR249" s="882"/>
      <c r="AS249" s="882"/>
      <c r="AT249" s="882"/>
      <c r="AU249" s="882"/>
      <c r="AV249" s="882"/>
      <c r="AW249" s="882"/>
      <c r="AX249" s="882"/>
      <c r="AY249" s="882"/>
      <c r="AZ249" s="882"/>
      <c r="BA249" s="882"/>
      <c r="BB249" s="882"/>
      <c r="BC249" s="882"/>
      <c r="BD249" s="882"/>
      <c r="BE249" s="882"/>
      <c r="BF249" s="882"/>
      <c r="BG249" s="882"/>
      <c r="BH249" s="882"/>
    </row>
    <row r="250" spans="1:60" outlineLevel="2">
      <c r="A250" s="883"/>
      <c r="B250" s="884"/>
      <c r="C250" s="886" t="s">
        <v>1066</v>
      </c>
      <c r="D250" s="887"/>
      <c r="E250" s="888"/>
      <c r="F250" s="881"/>
      <c r="G250" s="881"/>
      <c r="H250" s="881"/>
      <c r="I250" s="881"/>
      <c r="J250" s="881"/>
      <c r="K250" s="881"/>
      <c r="L250" s="881"/>
      <c r="M250" s="881"/>
      <c r="N250" s="885"/>
      <c r="O250" s="885"/>
      <c r="P250" s="885"/>
      <c r="Q250" s="885"/>
      <c r="R250" s="881"/>
      <c r="S250" s="881"/>
      <c r="T250" s="881"/>
      <c r="U250" s="881"/>
      <c r="V250" s="881"/>
      <c r="W250" s="881"/>
      <c r="X250" s="881"/>
      <c r="Y250" s="881"/>
      <c r="Z250" s="882"/>
      <c r="AA250" s="882"/>
      <c r="AB250" s="882"/>
      <c r="AC250" s="882"/>
      <c r="AD250" s="882"/>
      <c r="AE250" s="882"/>
      <c r="AF250" s="882"/>
      <c r="AG250" s="882" t="s">
        <v>298</v>
      </c>
      <c r="AH250" s="882">
        <v>0</v>
      </c>
      <c r="AI250" s="882"/>
      <c r="AJ250" s="882"/>
      <c r="AK250" s="882"/>
      <c r="AL250" s="882"/>
      <c r="AM250" s="882"/>
      <c r="AN250" s="882"/>
      <c r="AO250" s="882"/>
      <c r="AP250" s="882"/>
      <c r="AQ250" s="882"/>
      <c r="AR250" s="882"/>
      <c r="AS250" s="882"/>
      <c r="AT250" s="882"/>
      <c r="AU250" s="882"/>
      <c r="AV250" s="882"/>
      <c r="AW250" s="882"/>
      <c r="AX250" s="882"/>
      <c r="AY250" s="882"/>
      <c r="AZ250" s="882"/>
      <c r="BA250" s="882"/>
      <c r="BB250" s="882"/>
      <c r="BC250" s="882"/>
      <c r="BD250" s="882"/>
      <c r="BE250" s="882"/>
      <c r="BF250" s="882"/>
      <c r="BG250" s="882"/>
      <c r="BH250" s="882"/>
    </row>
    <row r="251" spans="1:60" outlineLevel="3">
      <c r="A251" s="883"/>
      <c r="B251" s="884"/>
      <c r="C251" s="886" t="s">
        <v>1067</v>
      </c>
      <c r="D251" s="887"/>
      <c r="E251" s="888"/>
      <c r="F251" s="881"/>
      <c r="G251" s="881"/>
      <c r="H251" s="881"/>
      <c r="I251" s="881"/>
      <c r="J251" s="881"/>
      <c r="K251" s="881"/>
      <c r="L251" s="881"/>
      <c r="M251" s="881"/>
      <c r="N251" s="885"/>
      <c r="O251" s="885"/>
      <c r="P251" s="885"/>
      <c r="Q251" s="885"/>
      <c r="R251" s="881"/>
      <c r="S251" s="881"/>
      <c r="T251" s="881"/>
      <c r="U251" s="881"/>
      <c r="V251" s="881"/>
      <c r="W251" s="881"/>
      <c r="X251" s="881"/>
      <c r="Y251" s="881"/>
      <c r="Z251" s="882"/>
      <c r="AA251" s="882"/>
      <c r="AB251" s="882"/>
      <c r="AC251" s="882"/>
      <c r="AD251" s="882"/>
      <c r="AE251" s="882"/>
      <c r="AF251" s="882"/>
      <c r="AG251" s="882" t="s">
        <v>298</v>
      </c>
      <c r="AH251" s="882">
        <v>0</v>
      </c>
      <c r="AI251" s="882"/>
      <c r="AJ251" s="882"/>
      <c r="AK251" s="882"/>
      <c r="AL251" s="882"/>
      <c r="AM251" s="882"/>
      <c r="AN251" s="882"/>
      <c r="AO251" s="882"/>
      <c r="AP251" s="882"/>
      <c r="AQ251" s="882"/>
      <c r="AR251" s="882"/>
      <c r="AS251" s="882"/>
      <c r="AT251" s="882"/>
      <c r="AU251" s="882"/>
      <c r="AV251" s="882"/>
      <c r="AW251" s="882"/>
      <c r="AX251" s="882"/>
      <c r="AY251" s="882"/>
      <c r="AZ251" s="882"/>
      <c r="BA251" s="882"/>
      <c r="BB251" s="882"/>
      <c r="BC251" s="882"/>
      <c r="BD251" s="882"/>
      <c r="BE251" s="882"/>
      <c r="BF251" s="882"/>
      <c r="BG251" s="882"/>
      <c r="BH251" s="882"/>
    </row>
    <row r="252" spans="1:60" outlineLevel="3">
      <c r="A252" s="883"/>
      <c r="B252" s="884"/>
      <c r="C252" s="886" t="s">
        <v>1068</v>
      </c>
      <c r="D252" s="887"/>
      <c r="E252" s="888">
        <v>0.83433999999999997</v>
      </c>
      <c r="F252" s="881"/>
      <c r="G252" s="881"/>
      <c r="H252" s="881"/>
      <c r="I252" s="881"/>
      <c r="J252" s="881"/>
      <c r="K252" s="881"/>
      <c r="L252" s="881"/>
      <c r="M252" s="881"/>
      <c r="N252" s="885"/>
      <c r="O252" s="885"/>
      <c r="P252" s="885"/>
      <c r="Q252" s="885"/>
      <c r="R252" s="881"/>
      <c r="S252" s="881"/>
      <c r="T252" s="881"/>
      <c r="U252" s="881"/>
      <c r="V252" s="881"/>
      <c r="W252" s="881"/>
      <c r="X252" s="881"/>
      <c r="Y252" s="881"/>
      <c r="Z252" s="882"/>
      <c r="AA252" s="882"/>
      <c r="AB252" s="882"/>
      <c r="AC252" s="882"/>
      <c r="AD252" s="882"/>
      <c r="AE252" s="882"/>
      <c r="AF252" s="882"/>
      <c r="AG252" s="882" t="s">
        <v>298</v>
      </c>
      <c r="AH252" s="882">
        <v>0</v>
      </c>
      <c r="AI252" s="882"/>
      <c r="AJ252" s="882"/>
      <c r="AK252" s="882"/>
      <c r="AL252" s="882"/>
      <c r="AM252" s="882"/>
      <c r="AN252" s="882"/>
      <c r="AO252" s="882"/>
      <c r="AP252" s="882"/>
      <c r="AQ252" s="882"/>
      <c r="AR252" s="882"/>
      <c r="AS252" s="882"/>
      <c r="AT252" s="882"/>
      <c r="AU252" s="882"/>
      <c r="AV252" s="882"/>
      <c r="AW252" s="882"/>
      <c r="AX252" s="882"/>
      <c r="AY252" s="882"/>
      <c r="AZ252" s="882"/>
      <c r="BA252" s="882"/>
      <c r="BB252" s="882"/>
      <c r="BC252" s="882"/>
      <c r="BD252" s="882"/>
      <c r="BE252" s="882"/>
      <c r="BF252" s="882"/>
      <c r="BG252" s="882"/>
      <c r="BH252" s="882"/>
    </row>
    <row r="253" spans="1:60">
      <c r="A253" s="865" t="s">
        <v>288</v>
      </c>
      <c r="B253" s="866" t="s">
        <v>199</v>
      </c>
      <c r="C253" s="867" t="s">
        <v>200</v>
      </c>
      <c r="D253" s="868"/>
      <c r="E253" s="869"/>
      <c r="F253" s="870"/>
      <c r="G253" s="870">
        <f>SUMIF(AG254:AG256,"&lt;&gt;NOR",G254:G256)</f>
        <v>0</v>
      </c>
      <c r="H253" s="870"/>
      <c r="I253" s="870">
        <f>SUM(I254:I256)</f>
        <v>0</v>
      </c>
      <c r="J253" s="870"/>
      <c r="K253" s="870">
        <f>SUM(K254:K256)</f>
        <v>0</v>
      </c>
      <c r="L253" s="870"/>
      <c r="M253" s="870">
        <f>SUM(M254:M256)</f>
        <v>0</v>
      </c>
      <c r="N253" s="869"/>
      <c r="O253" s="869">
        <f>SUM(O254:O256)</f>
        <v>0</v>
      </c>
      <c r="P253" s="869"/>
      <c r="Q253" s="869">
        <f>SUM(Q254:Q256)</f>
        <v>0</v>
      </c>
      <c r="R253" s="870"/>
      <c r="S253" s="870"/>
      <c r="T253" s="871"/>
      <c r="U253" s="872"/>
      <c r="V253" s="872">
        <f>SUM(V254:V256)</f>
        <v>32</v>
      </c>
      <c r="W253" s="872"/>
      <c r="X253" s="872"/>
      <c r="Y253" s="872"/>
      <c r="AG253" s="816" t="s">
        <v>289</v>
      </c>
    </row>
    <row r="254" spans="1:60" outlineLevel="1">
      <c r="A254" s="873">
        <v>99</v>
      </c>
      <c r="B254" s="874" t="s">
        <v>345</v>
      </c>
      <c r="C254" s="875" t="s">
        <v>1244</v>
      </c>
      <c r="D254" s="876" t="s">
        <v>347</v>
      </c>
      <c r="E254" s="877">
        <v>32</v>
      </c>
      <c r="F254" s="878"/>
      <c r="G254" s="879">
        <f>ROUND(E254*F254,2)</f>
        <v>0</v>
      </c>
      <c r="H254" s="878"/>
      <c r="I254" s="879">
        <f>ROUND(E254*H254,2)</f>
        <v>0</v>
      </c>
      <c r="J254" s="878"/>
      <c r="K254" s="879">
        <f>ROUND(E254*J254,2)</f>
        <v>0</v>
      </c>
      <c r="L254" s="879">
        <v>21</v>
      </c>
      <c r="M254" s="879">
        <f>G254*(1+L254/100)</f>
        <v>0</v>
      </c>
      <c r="N254" s="877">
        <v>0</v>
      </c>
      <c r="O254" s="877">
        <f>ROUND(E254*N254,2)</f>
        <v>0</v>
      </c>
      <c r="P254" s="877">
        <v>0</v>
      </c>
      <c r="Q254" s="877">
        <f>ROUND(E254*P254,2)</f>
        <v>0</v>
      </c>
      <c r="R254" s="879" t="s">
        <v>348</v>
      </c>
      <c r="S254" s="879" t="s">
        <v>384</v>
      </c>
      <c r="T254" s="880" t="s">
        <v>384</v>
      </c>
      <c r="U254" s="881">
        <v>1</v>
      </c>
      <c r="V254" s="881">
        <f>ROUND(E254*U254,2)</f>
        <v>32</v>
      </c>
      <c r="W254" s="881"/>
      <c r="X254" s="881" t="s">
        <v>149</v>
      </c>
      <c r="Y254" s="881" t="s">
        <v>310</v>
      </c>
      <c r="Z254" s="882"/>
      <c r="AA254" s="882"/>
      <c r="AB254" s="882"/>
      <c r="AC254" s="882"/>
      <c r="AD254" s="882"/>
      <c r="AE254" s="882"/>
      <c r="AF254" s="882"/>
      <c r="AG254" s="882" t="s">
        <v>349</v>
      </c>
      <c r="AH254" s="882"/>
      <c r="AI254" s="882"/>
      <c r="AJ254" s="882"/>
      <c r="AK254" s="882"/>
      <c r="AL254" s="882"/>
      <c r="AM254" s="882"/>
      <c r="AN254" s="882"/>
      <c r="AO254" s="882"/>
      <c r="AP254" s="882"/>
      <c r="AQ254" s="882"/>
      <c r="AR254" s="882"/>
      <c r="AS254" s="882"/>
      <c r="AT254" s="882"/>
      <c r="AU254" s="882"/>
      <c r="AV254" s="882"/>
      <c r="AW254" s="882"/>
      <c r="AX254" s="882"/>
      <c r="AY254" s="882"/>
      <c r="AZ254" s="882"/>
      <c r="BA254" s="882"/>
      <c r="BB254" s="882"/>
      <c r="BC254" s="882"/>
      <c r="BD254" s="882"/>
      <c r="BE254" s="882"/>
      <c r="BF254" s="882"/>
      <c r="BG254" s="882"/>
      <c r="BH254" s="882"/>
    </row>
    <row r="255" spans="1:60" outlineLevel="2">
      <c r="A255" s="883"/>
      <c r="B255" s="884"/>
      <c r="C255" s="886" t="s">
        <v>1071</v>
      </c>
      <c r="D255" s="887"/>
      <c r="E255" s="888">
        <v>16</v>
      </c>
      <c r="F255" s="881"/>
      <c r="G255" s="881"/>
      <c r="H255" s="881"/>
      <c r="I255" s="881"/>
      <c r="J255" s="881"/>
      <c r="K255" s="881"/>
      <c r="L255" s="881"/>
      <c r="M255" s="881"/>
      <c r="N255" s="885"/>
      <c r="O255" s="885"/>
      <c r="P255" s="885"/>
      <c r="Q255" s="885"/>
      <c r="R255" s="881"/>
      <c r="S255" s="881"/>
      <c r="T255" s="881"/>
      <c r="U255" s="881"/>
      <c r="V255" s="881"/>
      <c r="W255" s="881"/>
      <c r="X255" s="881"/>
      <c r="Y255" s="881"/>
      <c r="Z255" s="882"/>
      <c r="AA255" s="882"/>
      <c r="AB255" s="882"/>
      <c r="AC255" s="882"/>
      <c r="AD255" s="882"/>
      <c r="AE255" s="882"/>
      <c r="AF255" s="882"/>
      <c r="AG255" s="882" t="s">
        <v>298</v>
      </c>
      <c r="AH255" s="882">
        <v>0</v>
      </c>
      <c r="AI255" s="882"/>
      <c r="AJ255" s="882"/>
      <c r="AK255" s="882"/>
      <c r="AL255" s="882"/>
      <c r="AM255" s="882"/>
      <c r="AN255" s="882"/>
      <c r="AO255" s="882"/>
      <c r="AP255" s="882"/>
      <c r="AQ255" s="882"/>
      <c r="AR255" s="882"/>
      <c r="AS255" s="882"/>
      <c r="AT255" s="882"/>
      <c r="AU255" s="882"/>
      <c r="AV255" s="882"/>
      <c r="AW255" s="882"/>
      <c r="AX255" s="882"/>
      <c r="AY255" s="882"/>
      <c r="AZ255" s="882"/>
      <c r="BA255" s="882"/>
      <c r="BB255" s="882"/>
      <c r="BC255" s="882"/>
      <c r="BD255" s="882"/>
      <c r="BE255" s="882"/>
      <c r="BF255" s="882"/>
      <c r="BG255" s="882"/>
      <c r="BH255" s="882"/>
    </row>
    <row r="256" spans="1:60" outlineLevel="3">
      <c r="A256" s="883"/>
      <c r="B256" s="884"/>
      <c r="C256" s="886" t="s">
        <v>1072</v>
      </c>
      <c r="D256" s="887"/>
      <c r="E256" s="888">
        <v>16</v>
      </c>
      <c r="F256" s="881"/>
      <c r="G256" s="881"/>
      <c r="H256" s="881"/>
      <c r="I256" s="881"/>
      <c r="J256" s="881"/>
      <c r="K256" s="881"/>
      <c r="L256" s="881"/>
      <c r="M256" s="881"/>
      <c r="N256" s="885"/>
      <c r="O256" s="885"/>
      <c r="P256" s="885"/>
      <c r="Q256" s="885"/>
      <c r="R256" s="881"/>
      <c r="S256" s="881"/>
      <c r="T256" s="881"/>
      <c r="U256" s="881"/>
      <c r="V256" s="881"/>
      <c r="W256" s="881"/>
      <c r="X256" s="881"/>
      <c r="Y256" s="881"/>
      <c r="Z256" s="882"/>
      <c r="AA256" s="882"/>
      <c r="AB256" s="882"/>
      <c r="AC256" s="882"/>
      <c r="AD256" s="882"/>
      <c r="AE256" s="882"/>
      <c r="AF256" s="882"/>
      <c r="AG256" s="882" t="s">
        <v>298</v>
      </c>
      <c r="AH256" s="882">
        <v>0</v>
      </c>
      <c r="AI256" s="882"/>
      <c r="AJ256" s="882"/>
      <c r="AK256" s="882"/>
      <c r="AL256" s="882"/>
      <c r="AM256" s="882"/>
      <c r="AN256" s="882"/>
      <c r="AO256" s="882"/>
      <c r="AP256" s="882"/>
      <c r="AQ256" s="882"/>
      <c r="AR256" s="882"/>
      <c r="AS256" s="882"/>
      <c r="AT256" s="882"/>
      <c r="AU256" s="882"/>
      <c r="AV256" s="882"/>
      <c r="AW256" s="882"/>
      <c r="AX256" s="882"/>
      <c r="AY256" s="882"/>
      <c r="AZ256" s="882"/>
      <c r="BA256" s="882"/>
      <c r="BB256" s="882"/>
      <c r="BC256" s="882"/>
      <c r="BD256" s="882"/>
      <c r="BE256" s="882"/>
      <c r="BF256" s="882"/>
      <c r="BG256" s="882"/>
      <c r="BH256" s="882"/>
    </row>
    <row r="257" spans="1:33">
      <c r="A257" s="860"/>
      <c r="B257" s="861"/>
      <c r="C257" s="898"/>
      <c r="D257" s="862"/>
      <c r="E257" s="860"/>
      <c r="F257" s="860"/>
      <c r="G257" s="860"/>
      <c r="H257" s="860"/>
      <c r="I257" s="860"/>
      <c r="J257" s="860"/>
      <c r="K257" s="860"/>
      <c r="L257" s="860"/>
      <c r="M257" s="860"/>
      <c r="N257" s="860"/>
      <c r="O257" s="860"/>
      <c r="P257" s="860"/>
      <c r="Q257" s="860"/>
      <c r="R257" s="860"/>
      <c r="S257" s="860"/>
      <c r="T257" s="860"/>
      <c r="U257" s="860"/>
      <c r="V257" s="860"/>
      <c r="W257" s="860"/>
      <c r="X257" s="860"/>
      <c r="Y257" s="860"/>
      <c r="AE257" s="816">
        <v>12</v>
      </c>
      <c r="AF257" s="816">
        <v>21</v>
      </c>
      <c r="AG257" s="816" t="s">
        <v>274</v>
      </c>
    </row>
    <row r="258" spans="1:33">
      <c r="A258" s="899"/>
      <c r="B258" s="900" t="s">
        <v>193</v>
      </c>
      <c r="C258" s="901"/>
      <c r="D258" s="902"/>
      <c r="E258" s="903"/>
      <c r="F258" s="903"/>
      <c r="G258" s="904">
        <f>G8+G14+G26+G37+G64+G164+G184+G224+G229+G235+G253</f>
        <v>0</v>
      </c>
      <c r="H258" s="860"/>
      <c r="I258" s="860"/>
      <c r="J258" s="860"/>
      <c r="K258" s="860"/>
      <c r="L258" s="860"/>
      <c r="M258" s="860"/>
      <c r="N258" s="860"/>
      <c r="O258" s="860"/>
      <c r="P258" s="860"/>
      <c r="Q258" s="860"/>
      <c r="R258" s="860"/>
      <c r="S258" s="860"/>
      <c r="T258" s="860"/>
      <c r="U258" s="860"/>
      <c r="V258" s="860"/>
      <c r="W258" s="860"/>
      <c r="X258" s="860"/>
      <c r="Y258" s="860"/>
      <c r="AE258" s="816">
        <f>SUMIF(L7:L256,AE257,G7:G256)</f>
        <v>0</v>
      </c>
      <c r="AF258" s="816">
        <f>SUMIF(L7:L256,AF257,G7:G256)</f>
        <v>0</v>
      </c>
      <c r="AG258" s="816" t="s">
        <v>466</v>
      </c>
    </row>
    <row r="259" spans="1:33">
      <c r="C259" s="905"/>
      <c r="D259" s="854"/>
      <c r="AG259" s="816" t="s">
        <v>469</v>
      </c>
    </row>
    <row r="260" spans="1:33">
      <c r="D260" s="854"/>
    </row>
    <row r="261" spans="1:33">
      <c r="D261" s="854"/>
    </row>
    <row r="262" spans="1:33">
      <c r="D262" s="854"/>
    </row>
    <row r="263" spans="1:33">
      <c r="D263" s="854"/>
    </row>
    <row r="264" spans="1:33">
      <c r="D264" s="854"/>
    </row>
    <row r="265" spans="1:33">
      <c r="D265" s="854"/>
    </row>
    <row r="266" spans="1:33">
      <c r="D266" s="854"/>
    </row>
    <row r="267" spans="1:33">
      <c r="D267" s="854"/>
    </row>
    <row r="268" spans="1:33">
      <c r="D268" s="854"/>
    </row>
    <row r="269" spans="1:33">
      <c r="D269" s="854"/>
    </row>
    <row r="270" spans="1:33">
      <c r="D270" s="854"/>
    </row>
    <row r="271" spans="1:33">
      <c r="D271" s="854"/>
    </row>
    <row r="272" spans="1:33">
      <c r="D272" s="854"/>
    </row>
    <row r="273" spans="4:4">
      <c r="D273" s="854"/>
    </row>
    <row r="274" spans="4:4">
      <c r="D274" s="854"/>
    </row>
    <row r="275" spans="4:4">
      <c r="D275" s="854"/>
    </row>
    <row r="276" spans="4:4">
      <c r="D276" s="854"/>
    </row>
    <row r="277" spans="4:4">
      <c r="D277" s="854"/>
    </row>
    <row r="278" spans="4:4">
      <c r="D278" s="854"/>
    </row>
    <row r="279" spans="4:4">
      <c r="D279" s="854"/>
    </row>
    <row r="280" spans="4:4">
      <c r="D280" s="854"/>
    </row>
    <row r="281" spans="4:4">
      <c r="D281" s="854"/>
    </row>
    <row r="282" spans="4:4">
      <c r="D282" s="854"/>
    </row>
    <row r="283" spans="4:4">
      <c r="D283" s="854"/>
    </row>
    <row r="284" spans="4:4">
      <c r="D284" s="854"/>
    </row>
    <row r="285" spans="4:4">
      <c r="D285" s="854"/>
    </row>
    <row r="286" spans="4:4">
      <c r="D286" s="854"/>
    </row>
    <row r="287" spans="4:4">
      <c r="D287" s="854"/>
    </row>
    <row r="288" spans="4:4">
      <c r="D288" s="854"/>
    </row>
    <row r="289" spans="4:4">
      <c r="D289" s="854"/>
    </row>
    <row r="290" spans="4:4">
      <c r="D290" s="854"/>
    </row>
    <row r="291" spans="4:4">
      <c r="D291" s="854"/>
    </row>
    <row r="292" spans="4:4">
      <c r="D292" s="854"/>
    </row>
    <row r="293" spans="4:4">
      <c r="D293" s="854"/>
    </row>
    <row r="294" spans="4:4">
      <c r="D294" s="854"/>
    </row>
    <row r="295" spans="4:4">
      <c r="D295" s="854"/>
    </row>
    <row r="296" spans="4:4">
      <c r="D296" s="854"/>
    </row>
    <row r="297" spans="4:4">
      <c r="D297" s="854"/>
    </row>
    <row r="298" spans="4:4">
      <c r="D298" s="854"/>
    </row>
    <row r="299" spans="4:4">
      <c r="D299" s="854"/>
    </row>
    <row r="300" spans="4:4">
      <c r="D300" s="854"/>
    </row>
    <row r="301" spans="4:4">
      <c r="D301" s="854"/>
    </row>
    <row r="302" spans="4:4">
      <c r="D302" s="854"/>
    </row>
    <row r="303" spans="4:4">
      <c r="D303" s="854"/>
    </row>
    <row r="304" spans="4:4">
      <c r="D304" s="854"/>
    </row>
    <row r="305" spans="4:4">
      <c r="D305" s="854"/>
    </row>
    <row r="306" spans="4:4">
      <c r="D306" s="854"/>
    </row>
    <row r="307" spans="4:4">
      <c r="D307" s="854"/>
    </row>
    <row r="308" spans="4:4">
      <c r="D308" s="854"/>
    </row>
    <row r="309" spans="4:4">
      <c r="D309" s="854"/>
    </row>
    <row r="310" spans="4:4">
      <c r="D310" s="854"/>
    </row>
    <row r="311" spans="4:4">
      <c r="D311" s="854"/>
    </row>
    <row r="312" spans="4:4">
      <c r="D312" s="854"/>
    </row>
    <row r="313" spans="4:4">
      <c r="D313" s="854"/>
    </row>
    <row r="314" spans="4:4">
      <c r="D314" s="854"/>
    </row>
    <row r="315" spans="4:4">
      <c r="D315" s="854"/>
    </row>
    <row r="316" spans="4:4">
      <c r="D316" s="854"/>
    </row>
    <row r="317" spans="4:4">
      <c r="D317" s="854"/>
    </row>
    <row r="318" spans="4:4">
      <c r="D318" s="854"/>
    </row>
    <row r="319" spans="4:4">
      <c r="D319" s="854"/>
    </row>
    <row r="320" spans="4:4">
      <c r="D320" s="854"/>
    </row>
    <row r="321" spans="4:4">
      <c r="D321" s="854"/>
    </row>
    <row r="322" spans="4:4">
      <c r="D322" s="854"/>
    </row>
    <row r="323" spans="4:4">
      <c r="D323" s="854"/>
    </row>
    <row r="324" spans="4:4">
      <c r="D324" s="854"/>
    </row>
    <row r="325" spans="4:4">
      <c r="D325" s="854"/>
    </row>
    <row r="326" spans="4:4">
      <c r="D326" s="854"/>
    </row>
    <row r="327" spans="4:4">
      <c r="D327" s="854"/>
    </row>
    <row r="328" spans="4:4">
      <c r="D328" s="854"/>
    </row>
    <row r="329" spans="4:4">
      <c r="D329" s="854"/>
    </row>
    <row r="330" spans="4:4">
      <c r="D330" s="854"/>
    </row>
    <row r="331" spans="4:4">
      <c r="D331" s="854"/>
    </row>
    <row r="332" spans="4:4">
      <c r="D332" s="854"/>
    </row>
    <row r="333" spans="4:4">
      <c r="D333" s="854"/>
    </row>
    <row r="334" spans="4:4">
      <c r="D334" s="854"/>
    </row>
    <row r="335" spans="4:4">
      <c r="D335" s="854"/>
    </row>
    <row r="336" spans="4:4">
      <c r="D336" s="854"/>
    </row>
    <row r="337" spans="4:4">
      <c r="D337" s="854"/>
    </row>
    <row r="338" spans="4:4">
      <c r="D338" s="854"/>
    </row>
    <row r="339" spans="4:4">
      <c r="D339" s="854"/>
    </row>
    <row r="340" spans="4:4">
      <c r="D340" s="854"/>
    </row>
    <row r="341" spans="4:4">
      <c r="D341" s="854"/>
    </row>
    <row r="342" spans="4:4">
      <c r="D342" s="854"/>
    </row>
    <row r="343" spans="4:4">
      <c r="D343" s="854"/>
    </row>
    <row r="344" spans="4:4">
      <c r="D344" s="854"/>
    </row>
    <row r="345" spans="4:4">
      <c r="D345" s="854"/>
    </row>
    <row r="346" spans="4:4">
      <c r="D346" s="854"/>
    </row>
    <row r="347" spans="4:4">
      <c r="D347" s="854"/>
    </row>
    <row r="348" spans="4:4">
      <c r="D348" s="854"/>
    </row>
    <row r="349" spans="4:4">
      <c r="D349" s="854"/>
    </row>
    <row r="350" spans="4:4">
      <c r="D350" s="854"/>
    </row>
    <row r="351" spans="4:4">
      <c r="D351" s="854"/>
    </row>
    <row r="352" spans="4:4">
      <c r="D352" s="854"/>
    </row>
    <row r="353" spans="4:4">
      <c r="D353" s="854"/>
    </row>
    <row r="354" spans="4:4">
      <c r="D354" s="854"/>
    </row>
    <row r="355" spans="4:4">
      <c r="D355" s="854"/>
    </row>
    <row r="356" spans="4:4">
      <c r="D356" s="854"/>
    </row>
    <row r="357" spans="4:4">
      <c r="D357" s="854"/>
    </row>
    <row r="358" spans="4:4">
      <c r="D358" s="854"/>
    </row>
    <row r="359" spans="4:4">
      <c r="D359" s="854"/>
    </row>
    <row r="360" spans="4:4">
      <c r="D360" s="854"/>
    </row>
    <row r="361" spans="4:4">
      <c r="D361" s="854"/>
    </row>
    <row r="362" spans="4:4">
      <c r="D362" s="854"/>
    </row>
    <row r="363" spans="4:4">
      <c r="D363" s="854"/>
    </row>
    <row r="364" spans="4:4">
      <c r="D364" s="854"/>
    </row>
    <row r="365" spans="4:4">
      <c r="D365" s="854"/>
    </row>
    <row r="366" spans="4:4">
      <c r="D366" s="854"/>
    </row>
    <row r="367" spans="4:4">
      <c r="D367" s="854"/>
    </row>
    <row r="368" spans="4:4">
      <c r="D368" s="854"/>
    </row>
    <row r="369" spans="4:4">
      <c r="D369" s="854"/>
    </row>
    <row r="370" spans="4:4">
      <c r="D370" s="854"/>
    </row>
    <row r="371" spans="4:4">
      <c r="D371" s="854"/>
    </row>
    <row r="372" spans="4:4">
      <c r="D372" s="854"/>
    </row>
    <row r="373" spans="4:4">
      <c r="D373" s="854"/>
    </row>
    <row r="374" spans="4:4">
      <c r="D374" s="854"/>
    </row>
    <row r="375" spans="4:4">
      <c r="D375" s="854"/>
    </row>
    <row r="376" spans="4:4">
      <c r="D376" s="854"/>
    </row>
    <row r="377" spans="4:4">
      <c r="D377" s="854"/>
    </row>
    <row r="378" spans="4:4">
      <c r="D378" s="854"/>
    </row>
    <row r="379" spans="4:4">
      <c r="D379" s="854"/>
    </row>
    <row r="380" spans="4:4">
      <c r="D380" s="854"/>
    </row>
    <row r="381" spans="4:4">
      <c r="D381" s="854"/>
    </row>
    <row r="382" spans="4:4">
      <c r="D382" s="854"/>
    </row>
    <row r="383" spans="4:4">
      <c r="D383" s="854"/>
    </row>
    <row r="384" spans="4:4">
      <c r="D384" s="854"/>
    </row>
    <row r="385" spans="4:4">
      <c r="D385" s="854"/>
    </row>
    <row r="386" spans="4:4">
      <c r="D386" s="854"/>
    </row>
    <row r="387" spans="4:4">
      <c r="D387" s="854"/>
    </row>
    <row r="388" spans="4:4">
      <c r="D388" s="854"/>
    </row>
    <row r="389" spans="4:4">
      <c r="D389" s="854"/>
    </row>
    <row r="390" spans="4:4">
      <c r="D390" s="854"/>
    </row>
    <row r="391" spans="4:4">
      <c r="D391" s="854"/>
    </row>
    <row r="392" spans="4:4">
      <c r="D392" s="854"/>
    </row>
    <row r="393" spans="4:4">
      <c r="D393" s="854"/>
    </row>
    <row r="394" spans="4:4">
      <c r="D394" s="854"/>
    </row>
    <row r="395" spans="4:4">
      <c r="D395" s="854"/>
    </row>
    <row r="396" spans="4:4">
      <c r="D396" s="854"/>
    </row>
    <row r="397" spans="4:4">
      <c r="D397" s="854"/>
    </row>
    <row r="398" spans="4:4">
      <c r="D398" s="854"/>
    </row>
    <row r="399" spans="4:4">
      <c r="D399" s="854"/>
    </row>
    <row r="400" spans="4:4">
      <c r="D400" s="854"/>
    </row>
    <row r="401" spans="4:4">
      <c r="D401" s="854"/>
    </row>
    <row r="402" spans="4:4">
      <c r="D402" s="854"/>
    </row>
    <row r="403" spans="4:4">
      <c r="D403" s="854"/>
    </row>
    <row r="404" spans="4:4">
      <c r="D404" s="854"/>
    </row>
    <row r="405" spans="4:4">
      <c r="D405" s="854"/>
    </row>
    <row r="406" spans="4:4">
      <c r="D406" s="854"/>
    </row>
    <row r="407" spans="4:4">
      <c r="D407" s="854"/>
    </row>
    <row r="408" spans="4:4">
      <c r="D408" s="854"/>
    </row>
    <row r="409" spans="4:4">
      <c r="D409" s="854"/>
    </row>
    <row r="410" spans="4:4">
      <c r="D410" s="854"/>
    </row>
    <row r="411" spans="4:4">
      <c r="D411" s="854"/>
    </row>
    <row r="412" spans="4:4">
      <c r="D412" s="854"/>
    </row>
    <row r="413" spans="4:4">
      <c r="D413" s="854"/>
    </row>
    <row r="414" spans="4:4">
      <c r="D414" s="854"/>
    </row>
    <row r="415" spans="4:4">
      <c r="D415" s="854"/>
    </row>
    <row r="416" spans="4:4">
      <c r="D416" s="854"/>
    </row>
    <row r="417" spans="4:4">
      <c r="D417" s="854"/>
    </row>
    <row r="418" spans="4:4">
      <c r="D418" s="854"/>
    </row>
    <row r="419" spans="4:4">
      <c r="D419" s="854"/>
    </row>
    <row r="420" spans="4:4">
      <c r="D420" s="854"/>
    </row>
    <row r="421" spans="4:4">
      <c r="D421" s="854"/>
    </row>
    <row r="422" spans="4:4">
      <c r="D422" s="854"/>
    </row>
    <row r="423" spans="4:4">
      <c r="D423" s="854"/>
    </row>
    <row r="424" spans="4:4">
      <c r="D424" s="854"/>
    </row>
    <row r="425" spans="4:4">
      <c r="D425" s="854"/>
    </row>
    <row r="426" spans="4:4">
      <c r="D426" s="854"/>
    </row>
    <row r="427" spans="4:4">
      <c r="D427" s="854"/>
    </row>
    <row r="428" spans="4:4">
      <c r="D428" s="854"/>
    </row>
    <row r="429" spans="4:4">
      <c r="D429" s="854"/>
    </row>
    <row r="430" spans="4:4">
      <c r="D430" s="854"/>
    </row>
    <row r="431" spans="4:4">
      <c r="D431" s="854"/>
    </row>
    <row r="432" spans="4:4">
      <c r="D432" s="854"/>
    </row>
    <row r="433" spans="4:4">
      <c r="D433" s="854"/>
    </row>
    <row r="434" spans="4:4">
      <c r="D434" s="854"/>
    </row>
    <row r="435" spans="4:4">
      <c r="D435" s="854"/>
    </row>
    <row r="436" spans="4:4">
      <c r="D436" s="854"/>
    </row>
    <row r="437" spans="4:4">
      <c r="D437" s="854"/>
    </row>
    <row r="438" spans="4:4">
      <c r="D438" s="854"/>
    </row>
    <row r="439" spans="4:4">
      <c r="D439" s="854"/>
    </row>
    <row r="440" spans="4:4">
      <c r="D440" s="854"/>
    </row>
    <row r="441" spans="4:4">
      <c r="D441" s="854"/>
    </row>
    <row r="442" spans="4:4">
      <c r="D442" s="854"/>
    </row>
    <row r="443" spans="4:4">
      <c r="D443" s="854"/>
    </row>
    <row r="444" spans="4:4">
      <c r="D444" s="854"/>
    </row>
    <row r="445" spans="4:4">
      <c r="D445" s="854"/>
    </row>
    <row r="446" spans="4:4">
      <c r="D446" s="854"/>
    </row>
    <row r="447" spans="4:4">
      <c r="D447" s="854"/>
    </row>
    <row r="448" spans="4:4">
      <c r="D448" s="854"/>
    </row>
    <row r="449" spans="4:4">
      <c r="D449" s="854"/>
    </row>
    <row r="450" spans="4:4">
      <c r="D450" s="854"/>
    </row>
    <row r="451" spans="4:4">
      <c r="D451" s="854"/>
    </row>
    <row r="452" spans="4:4">
      <c r="D452" s="854"/>
    </row>
    <row r="453" spans="4:4">
      <c r="D453" s="854"/>
    </row>
    <row r="454" spans="4:4">
      <c r="D454" s="854"/>
    </row>
    <row r="455" spans="4:4">
      <c r="D455" s="854"/>
    </row>
    <row r="456" spans="4:4">
      <c r="D456" s="854"/>
    </row>
    <row r="457" spans="4:4">
      <c r="D457" s="854"/>
    </row>
    <row r="458" spans="4:4">
      <c r="D458" s="854"/>
    </row>
    <row r="459" spans="4:4">
      <c r="D459" s="854"/>
    </row>
    <row r="460" spans="4:4">
      <c r="D460" s="854"/>
    </row>
    <row r="461" spans="4:4">
      <c r="D461" s="854"/>
    </row>
    <row r="462" spans="4:4">
      <c r="D462" s="854"/>
    </row>
    <row r="463" spans="4:4">
      <c r="D463" s="854"/>
    </row>
    <row r="464" spans="4:4">
      <c r="D464" s="854"/>
    </row>
    <row r="465" spans="4:4">
      <c r="D465" s="854"/>
    </row>
    <row r="466" spans="4:4">
      <c r="D466" s="854"/>
    </row>
    <row r="467" spans="4:4">
      <c r="D467" s="854"/>
    </row>
    <row r="468" spans="4:4">
      <c r="D468" s="854"/>
    </row>
    <row r="469" spans="4:4">
      <c r="D469" s="854"/>
    </row>
    <row r="470" spans="4:4">
      <c r="D470" s="854"/>
    </row>
    <row r="471" spans="4:4">
      <c r="D471" s="854"/>
    </row>
    <row r="472" spans="4:4">
      <c r="D472" s="854"/>
    </row>
    <row r="473" spans="4:4">
      <c r="D473" s="854"/>
    </row>
    <row r="474" spans="4:4">
      <c r="D474" s="854"/>
    </row>
    <row r="475" spans="4:4">
      <c r="D475" s="854"/>
    </row>
    <row r="476" spans="4:4">
      <c r="D476" s="854"/>
    </row>
    <row r="477" spans="4:4">
      <c r="D477" s="854"/>
    </row>
    <row r="478" spans="4:4">
      <c r="D478" s="854"/>
    </row>
    <row r="479" spans="4:4">
      <c r="D479" s="854"/>
    </row>
    <row r="480" spans="4:4">
      <c r="D480" s="854"/>
    </row>
    <row r="481" spans="4:4">
      <c r="D481" s="854"/>
    </row>
    <row r="482" spans="4:4">
      <c r="D482" s="854"/>
    </row>
    <row r="483" spans="4:4">
      <c r="D483" s="854"/>
    </row>
    <row r="484" spans="4:4">
      <c r="D484" s="854"/>
    </row>
    <row r="485" spans="4:4">
      <c r="D485" s="854"/>
    </row>
    <row r="486" spans="4:4">
      <c r="D486" s="854"/>
    </row>
    <row r="487" spans="4:4">
      <c r="D487" s="854"/>
    </row>
    <row r="488" spans="4:4">
      <c r="D488" s="854"/>
    </row>
    <row r="489" spans="4:4">
      <c r="D489" s="854"/>
    </row>
    <row r="490" spans="4:4">
      <c r="D490" s="854"/>
    </row>
    <row r="491" spans="4:4">
      <c r="D491" s="854"/>
    </row>
    <row r="492" spans="4:4">
      <c r="D492" s="854"/>
    </row>
    <row r="493" spans="4:4">
      <c r="D493" s="854"/>
    </row>
    <row r="494" spans="4:4">
      <c r="D494" s="854"/>
    </row>
    <row r="495" spans="4:4">
      <c r="D495" s="854"/>
    </row>
    <row r="496" spans="4:4">
      <c r="D496" s="854"/>
    </row>
    <row r="497" spans="4:4">
      <c r="D497" s="854"/>
    </row>
    <row r="498" spans="4:4">
      <c r="D498" s="854"/>
    </row>
    <row r="499" spans="4:4">
      <c r="D499" s="854"/>
    </row>
    <row r="500" spans="4:4">
      <c r="D500" s="854"/>
    </row>
    <row r="501" spans="4:4">
      <c r="D501" s="854"/>
    </row>
    <row r="502" spans="4:4">
      <c r="D502" s="854"/>
    </row>
    <row r="503" spans="4:4">
      <c r="D503" s="854"/>
    </row>
    <row r="504" spans="4:4">
      <c r="D504" s="854"/>
    </row>
    <row r="505" spans="4:4">
      <c r="D505" s="854"/>
    </row>
    <row r="506" spans="4:4">
      <c r="D506" s="854"/>
    </row>
    <row r="507" spans="4:4">
      <c r="D507" s="854"/>
    </row>
    <row r="508" spans="4:4">
      <c r="D508" s="854"/>
    </row>
    <row r="509" spans="4:4">
      <c r="D509" s="854"/>
    </row>
    <row r="510" spans="4:4">
      <c r="D510" s="854"/>
    </row>
    <row r="511" spans="4:4">
      <c r="D511" s="854"/>
    </row>
    <row r="512" spans="4:4">
      <c r="D512" s="854"/>
    </row>
    <row r="513" spans="4:4">
      <c r="D513" s="854"/>
    </row>
    <row r="514" spans="4:4">
      <c r="D514" s="854"/>
    </row>
    <row r="515" spans="4:4">
      <c r="D515" s="854"/>
    </row>
    <row r="516" spans="4:4">
      <c r="D516" s="854"/>
    </row>
    <row r="517" spans="4:4">
      <c r="D517" s="854"/>
    </row>
    <row r="518" spans="4:4">
      <c r="D518" s="854"/>
    </row>
    <row r="519" spans="4:4">
      <c r="D519" s="854"/>
    </row>
    <row r="520" spans="4:4">
      <c r="D520" s="854"/>
    </row>
    <row r="521" spans="4:4">
      <c r="D521" s="854"/>
    </row>
    <row r="522" spans="4:4">
      <c r="D522" s="854"/>
    </row>
    <row r="523" spans="4:4">
      <c r="D523" s="854"/>
    </row>
    <row r="524" spans="4:4">
      <c r="D524" s="854"/>
    </row>
    <row r="525" spans="4:4">
      <c r="D525" s="854"/>
    </row>
    <row r="526" spans="4:4">
      <c r="D526" s="854"/>
    </row>
    <row r="527" spans="4:4">
      <c r="D527" s="854"/>
    </row>
    <row r="528" spans="4:4">
      <c r="D528" s="854"/>
    </row>
    <row r="529" spans="4:4">
      <c r="D529" s="854"/>
    </row>
    <row r="530" spans="4:4">
      <c r="D530" s="854"/>
    </row>
    <row r="531" spans="4:4">
      <c r="D531" s="854"/>
    </row>
    <row r="532" spans="4:4">
      <c r="D532" s="854"/>
    </row>
    <row r="533" spans="4:4">
      <c r="D533" s="854"/>
    </row>
    <row r="534" spans="4:4">
      <c r="D534" s="854"/>
    </row>
    <row r="535" spans="4:4">
      <c r="D535" s="854"/>
    </row>
    <row r="536" spans="4:4">
      <c r="D536" s="854"/>
    </row>
    <row r="537" spans="4:4">
      <c r="D537" s="854"/>
    </row>
    <row r="538" spans="4:4">
      <c r="D538" s="854"/>
    </row>
    <row r="539" spans="4:4">
      <c r="D539" s="854"/>
    </row>
    <row r="540" spans="4:4">
      <c r="D540" s="854"/>
    </row>
    <row r="541" spans="4:4">
      <c r="D541" s="854"/>
    </row>
    <row r="542" spans="4:4">
      <c r="D542" s="854"/>
    </row>
    <row r="543" spans="4:4">
      <c r="D543" s="854"/>
    </row>
    <row r="544" spans="4:4">
      <c r="D544" s="854"/>
    </row>
    <row r="545" spans="4:4">
      <c r="D545" s="854"/>
    </row>
    <row r="546" spans="4:4">
      <c r="D546" s="854"/>
    </row>
    <row r="547" spans="4:4">
      <c r="D547" s="854"/>
    </row>
    <row r="548" spans="4:4">
      <c r="D548" s="854"/>
    </row>
    <row r="549" spans="4:4">
      <c r="D549" s="854"/>
    </row>
    <row r="550" spans="4:4">
      <c r="D550" s="854"/>
    </row>
    <row r="551" spans="4:4">
      <c r="D551" s="854"/>
    </row>
    <row r="552" spans="4:4">
      <c r="D552" s="854"/>
    </row>
    <row r="553" spans="4:4">
      <c r="D553" s="854"/>
    </row>
    <row r="554" spans="4:4">
      <c r="D554" s="854"/>
    </row>
    <row r="555" spans="4:4">
      <c r="D555" s="854"/>
    </row>
    <row r="556" spans="4:4">
      <c r="D556" s="854"/>
    </row>
    <row r="557" spans="4:4">
      <c r="D557" s="854"/>
    </row>
    <row r="558" spans="4:4">
      <c r="D558" s="854"/>
    </row>
    <row r="559" spans="4:4">
      <c r="D559" s="854"/>
    </row>
    <row r="560" spans="4:4">
      <c r="D560" s="854"/>
    </row>
    <row r="561" spans="4:4">
      <c r="D561" s="854"/>
    </row>
    <row r="562" spans="4:4">
      <c r="D562" s="854"/>
    </row>
    <row r="563" spans="4:4">
      <c r="D563" s="854"/>
    </row>
    <row r="564" spans="4:4">
      <c r="D564" s="854"/>
    </row>
    <row r="565" spans="4:4">
      <c r="D565" s="854"/>
    </row>
    <row r="566" spans="4:4">
      <c r="D566" s="854"/>
    </row>
    <row r="567" spans="4:4">
      <c r="D567" s="854"/>
    </row>
    <row r="568" spans="4:4">
      <c r="D568" s="854"/>
    </row>
    <row r="569" spans="4:4">
      <c r="D569" s="854"/>
    </row>
    <row r="570" spans="4:4">
      <c r="D570" s="854"/>
    </row>
    <row r="571" spans="4:4">
      <c r="D571" s="854"/>
    </row>
    <row r="572" spans="4:4">
      <c r="D572" s="854"/>
    </row>
    <row r="573" spans="4:4">
      <c r="D573" s="854"/>
    </row>
    <row r="574" spans="4:4">
      <c r="D574" s="854"/>
    </row>
    <row r="575" spans="4:4">
      <c r="D575" s="854"/>
    </row>
    <row r="576" spans="4:4">
      <c r="D576" s="854"/>
    </row>
    <row r="577" spans="4:4">
      <c r="D577" s="854"/>
    </row>
    <row r="578" spans="4:4">
      <c r="D578" s="854"/>
    </row>
    <row r="579" spans="4:4">
      <c r="D579" s="854"/>
    </row>
    <row r="580" spans="4:4">
      <c r="D580" s="854"/>
    </row>
    <row r="581" spans="4:4">
      <c r="D581" s="854"/>
    </row>
    <row r="582" spans="4:4">
      <c r="D582" s="854"/>
    </row>
    <row r="583" spans="4:4">
      <c r="D583" s="854"/>
    </row>
    <row r="584" spans="4:4">
      <c r="D584" s="854"/>
    </row>
    <row r="585" spans="4:4">
      <c r="D585" s="854"/>
    </row>
    <row r="586" spans="4:4">
      <c r="D586" s="854"/>
    </row>
    <row r="587" spans="4:4">
      <c r="D587" s="854"/>
    </row>
    <row r="588" spans="4:4">
      <c r="D588" s="854"/>
    </row>
    <row r="589" spans="4:4">
      <c r="D589" s="854"/>
    </row>
    <row r="590" spans="4:4">
      <c r="D590" s="854"/>
    </row>
    <row r="591" spans="4:4">
      <c r="D591" s="854"/>
    </row>
    <row r="592" spans="4:4">
      <c r="D592" s="854"/>
    </row>
    <row r="593" spans="4:4">
      <c r="D593" s="854"/>
    </row>
    <row r="594" spans="4:4">
      <c r="D594" s="854"/>
    </row>
    <row r="595" spans="4:4">
      <c r="D595" s="854"/>
    </row>
    <row r="596" spans="4:4">
      <c r="D596" s="854"/>
    </row>
    <row r="597" spans="4:4">
      <c r="D597" s="854"/>
    </row>
    <row r="598" spans="4:4">
      <c r="D598" s="854"/>
    </row>
    <row r="599" spans="4:4">
      <c r="D599" s="854"/>
    </row>
    <row r="600" spans="4:4">
      <c r="D600" s="854"/>
    </row>
    <row r="601" spans="4:4">
      <c r="D601" s="854"/>
    </row>
    <row r="602" spans="4:4">
      <c r="D602" s="854"/>
    </row>
    <row r="603" spans="4:4">
      <c r="D603" s="854"/>
    </row>
    <row r="604" spans="4:4">
      <c r="D604" s="854"/>
    </row>
    <row r="605" spans="4:4">
      <c r="D605" s="854"/>
    </row>
    <row r="606" spans="4:4">
      <c r="D606" s="854"/>
    </row>
    <row r="607" spans="4:4">
      <c r="D607" s="854"/>
    </row>
    <row r="608" spans="4:4">
      <c r="D608" s="854"/>
    </row>
    <row r="609" spans="4:4">
      <c r="D609" s="854"/>
    </row>
    <row r="610" spans="4:4">
      <c r="D610" s="854"/>
    </row>
    <row r="611" spans="4:4">
      <c r="D611" s="854"/>
    </row>
    <row r="612" spans="4:4">
      <c r="D612" s="854"/>
    </row>
    <row r="613" spans="4:4">
      <c r="D613" s="854"/>
    </row>
    <row r="614" spans="4:4">
      <c r="D614" s="854"/>
    </row>
    <row r="615" spans="4:4">
      <c r="D615" s="854"/>
    </row>
    <row r="616" spans="4:4">
      <c r="D616" s="854"/>
    </row>
    <row r="617" spans="4:4">
      <c r="D617" s="854"/>
    </row>
    <row r="618" spans="4:4">
      <c r="D618" s="854"/>
    </row>
    <row r="619" spans="4:4">
      <c r="D619" s="854"/>
    </row>
    <row r="620" spans="4:4">
      <c r="D620" s="854"/>
    </row>
    <row r="621" spans="4:4">
      <c r="D621" s="854"/>
    </row>
    <row r="622" spans="4:4">
      <c r="D622" s="854"/>
    </row>
    <row r="623" spans="4:4">
      <c r="D623" s="854"/>
    </row>
    <row r="624" spans="4:4">
      <c r="D624" s="854"/>
    </row>
    <row r="625" spans="4:4">
      <c r="D625" s="854"/>
    </row>
    <row r="626" spans="4:4">
      <c r="D626" s="854"/>
    </row>
    <row r="627" spans="4:4">
      <c r="D627" s="854"/>
    </row>
    <row r="628" spans="4:4">
      <c r="D628" s="854"/>
    </row>
    <row r="629" spans="4:4">
      <c r="D629" s="854"/>
    </row>
    <row r="630" spans="4:4">
      <c r="D630" s="854"/>
    </row>
    <row r="631" spans="4:4">
      <c r="D631" s="854"/>
    </row>
    <row r="632" spans="4:4">
      <c r="D632" s="854"/>
    </row>
    <row r="633" spans="4:4">
      <c r="D633" s="854"/>
    </row>
    <row r="634" spans="4:4">
      <c r="D634" s="854"/>
    </row>
    <row r="635" spans="4:4">
      <c r="D635" s="854"/>
    </row>
    <row r="636" spans="4:4">
      <c r="D636" s="854"/>
    </row>
    <row r="637" spans="4:4">
      <c r="D637" s="854"/>
    </row>
    <row r="638" spans="4:4">
      <c r="D638" s="854"/>
    </row>
    <row r="639" spans="4:4">
      <c r="D639" s="854"/>
    </row>
    <row r="640" spans="4:4">
      <c r="D640" s="854"/>
    </row>
    <row r="641" spans="4:4">
      <c r="D641" s="854"/>
    </row>
    <row r="642" spans="4:4">
      <c r="D642" s="854"/>
    </row>
    <row r="643" spans="4:4">
      <c r="D643" s="854"/>
    </row>
    <row r="644" spans="4:4">
      <c r="D644" s="854"/>
    </row>
    <row r="645" spans="4:4">
      <c r="D645" s="854"/>
    </row>
    <row r="646" spans="4:4">
      <c r="D646" s="854"/>
    </row>
    <row r="647" spans="4:4">
      <c r="D647" s="854"/>
    </row>
    <row r="648" spans="4:4">
      <c r="D648" s="854"/>
    </row>
    <row r="649" spans="4:4">
      <c r="D649" s="854"/>
    </row>
    <row r="650" spans="4:4">
      <c r="D650" s="854"/>
    </row>
    <row r="651" spans="4:4">
      <c r="D651" s="854"/>
    </row>
    <row r="652" spans="4:4">
      <c r="D652" s="854"/>
    </row>
    <row r="653" spans="4:4">
      <c r="D653" s="854"/>
    </row>
    <row r="654" spans="4:4">
      <c r="D654" s="854"/>
    </row>
    <row r="655" spans="4:4">
      <c r="D655" s="854"/>
    </row>
    <row r="656" spans="4:4">
      <c r="D656" s="854"/>
    </row>
    <row r="657" spans="4:4">
      <c r="D657" s="854"/>
    </row>
    <row r="658" spans="4:4">
      <c r="D658" s="854"/>
    </row>
    <row r="659" spans="4:4">
      <c r="D659" s="854"/>
    </row>
    <row r="660" spans="4:4">
      <c r="D660" s="854"/>
    </row>
    <row r="661" spans="4:4">
      <c r="D661" s="854"/>
    </row>
    <row r="662" spans="4:4">
      <c r="D662" s="854"/>
    </row>
    <row r="663" spans="4:4">
      <c r="D663" s="854"/>
    </row>
    <row r="664" spans="4:4">
      <c r="D664" s="854"/>
    </row>
    <row r="665" spans="4:4">
      <c r="D665" s="854"/>
    </row>
    <row r="666" spans="4:4">
      <c r="D666" s="854"/>
    </row>
    <row r="667" spans="4:4">
      <c r="D667" s="854"/>
    </row>
    <row r="668" spans="4:4">
      <c r="D668" s="854"/>
    </row>
    <row r="669" spans="4:4">
      <c r="D669" s="854"/>
    </row>
    <row r="670" spans="4:4">
      <c r="D670" s="854"/>
    </row>
    <row r="671" spans="4:4">
      <c r="D671" s="854"/>
    </row>
    <row r="672" spans="4:4">
      <c r="D672" s="854"/>
    </row>
    <row r="673" spans="4:4">
      <c r="D673" s="854"/>
    </row>
    <row r="674" spans="4:4">
      <c r="D674" s="854"/>
    </row>
    <row r="675" spans="4:4">
      <c r="D675" s="854"/>
    </row>
    <row r="676" spans="4:4">
      <c r="D676" s="854"/>
    </row>
    <row r="677" spans="4:4">
      <c r="D677" s="854"/>
    </row>
    <row r="678" spans="4:4">
      <c r="D678" s="854"/>
    </row>
    <row r="679" spans="4:4">
      <c r="D679" s="854"/>
    </row>
    <row r="680" spans="4:4">
      <c r="D680" s="854"/>
    </row>
    <row r="681" spans="4:4">
      <c r="D681" s="854"/>
    </row>
    <row r="682" spans="4:4">
      <c r="D682" s="854"/>
    </row>
    <row r="683" spans="4:4">
      <c r="D683" s="854"/>
    </row>
    <row r="684" spans="4:4">
      <c r="D684" s="854"/>
    </row>
    <row r="685" spans="4:4">
      <c r="D685" s="854"/>
    </row>
    <row r="686" spans="4:4">
      <c r="D686" s="854"/>
    </row>
    <row r="687" spans="4:4">
      <c r="D687" s="854"/>
    </row>
    <row r="688" spans="4:4">
      <c r="D688" s="854"/>
    </row>
    <row r="689" spans="4:4">
      <c r="D689" s="854"/>
    </row>
    <row r="690" spans="4:4">
      <c r="D690" s="854"/>
    </row>
    <row r="691" spans="4:4">
      <c r="D691" s="854"/>
    </row>
    <row r="692" spans="4:4">
      <c r="D692" s="854"/>
    </row>
    <row r="693" spans="4:4">
      <c r="D693" s="854"/>
    </row>
    <row r="694" spans="4:4">
      <c r="D694" s="854"/>
    </row>
    <row r="695" spans="4:4">
      <c r="D695" s="854"/>
    </row>
    <row r="696" spans="4:4">
      <c r="D696" s="854"/>
    </row>
    <row r="697" spans="4:4">
      <c r="D697" s="854"/>
    </row>
    <row r="698" spans="4:4">
      <c r="D698" s="854"/>
    </row>
    <row r="699" spans="4:4">
      <c r="D699" s="854"/>
    </row>
    <row r="700" spans="4:4">
      <c r="D700" s="854"/>
    </row>
    <row r="701" spans="4:4">
      <c r="D701" s="854"/>
    </row>
    <row r="702" spans="4:4">
      <c r="D702" s="854"/>
    </row>
    <row r="703" spans="4:4">
      <c r="D703" s="854"/>
    </row>
    <row r="704" spans="4:4">
      <c r="D704" s="854"/>
    </row>
    <row r="705" spans="4:4">
      <c r="D705" s="854"/>
    </row>
    <row r="706" spans="4:4">
      <c r="D706" s="854"/>
    </row>
    <row r="707" spans="4:4">
      <c r="D707" s="854"/>
    </row>
    <row r="708" spans="4:4">
      <c r="D708" s="854"/>
    </row>
    <row r="709" spans="4:4">
      <c r="D709" s="854"/>
    </row>
    <row r="710" spans="4:4">
      <c r="D710" s="854"/>
    </row>
    <row r="711" spans="4:4">
      <c r="D711" s="854"/>
    </row>
    <row r="712" spans="4:4">
      <c r="D712" s="854"/>
    </row>
    <row r="713" spans="4:4">
      <c r="D713" s="854"/>
    </row>
    <row r="714" spans="4:4">
      <c r="D714" s="854"/>
    </row>
    <row r="715" spans="4:4">
      <c r="D715" s="854"/>
    </row>
    <row r="716" spans="4:4">
      <c r="D716" s="854"/>
    </row>
    <row r="717" spans="4:4">
      <c r="D717" s="854"/>
    </row>
    <row r="718" spans="4:4">
      <c r="D718" s="854"/>
    </row>
    <row r="719" spans="4:4">
      <c r="D719" s="854"/>
    </row>
    <row r="720" spans="4:4">
      <c r="D720" s="854"/>
    </row>
    <row r="721" spans="4:4">
      <c r="D721" s="854"/>
    </row>
    <row r="722" spans="4:4">
      <c r="D722" s="854"/>
    </row>
    <row r="723" spans="4:4">
      <c r="D723" s="854"/>
    </row>
    <row r="724" spans="4:4">
      <c r="D724" s="854"/>
    </row>
    <row r="725" spans="4:4">
      <c r="D725" s="854"/>
    </row>
    <row r="726" spans="4:4">
      <c r="D726" s="854"/>
    </row>
    <row r="727" spans="4:4">
      <c r="D727" s="854"/>
    </row>
    <row r="728" spans="4:4">
      <c r="D728" s="854"/>
    </row>
    <row r="729" spans="4:4">
      <c r="D729" s="854"/>
    </row>
    <row r="730" spans="4:4">
      <c r="D730" s="854"/>
    </row>
    <row r="731" spans="4:4">
      <c r="D731" s="854"/>
    </row>
    <row r="732" spans="4:4">
      <c r="D732" s="854"/>
    </row>
    <row r="733" spans="4:4">
      <c r="D733" s="854"/>
    </row>
    <row r="734" spans="4:4">
      <c r="D734" s="854"/>
    </row>
    <row r="735" spans="4:4">
      <c r="D735" s="854"/>
    </row>
    <row r="736" spans="4:4">
      <c r="D736" s="854"/>
    </row>
    <row r="737" spans="4:4">
      <c r="D737" s="854"/>
    </row>
    <row r="738" spans="4:4">
      <c r="D738" s="854"/>
    </row>
    <row r="739" spans="4:4">
      <c r="D739" s="854"/>
    </row>
    <row r="740" spans="4:4">
      <c r="D740" s="854"/>
    </row>
    <row r="741" spans="4:4">
      <c r="D741" s="854"/>
    </row>
    <row r="742" spans="4:4">
      <c r="D742" s="854"/>
    </row>
    <row r="743" spans="4:4">
      <c r="D743" s="854"/>
    </row>
    <row r="744" spans="4:4">
      <c r="D744" s="854"/>
    </row>
    <row r="745" spans="4:4">
      <c r="D745" s="854"/>
    </row>
    <row r="746" spans="4:4">
      <c r="D746" s="854"/>
    </row>
    <row r="747" spans="4:4">
      <c r="D747" s="854"/>
    </row>
    <row r="748" spans="4:4">
      <c r="D748" s="854"/>
    </row>
    <row r="749" spans="4:4">
      <c r="D749" s="854"/>
    </row>
    <row r="750" spans="4:4">
      <c r="D750" s="854"/>
    </row>
    <row r="751" spans="4:4">
      <c r="D751" s="854"/>
    </row>
    <row r="752" spans="4:4">
      <c r="D752" s="854"/>
    </row>
    <row r="753" spans="4:4">
      <c r="D753" s="854"/>
    </row>
    <row r="754" spans="4:4">
      <c r="D754" s="854"/>
    </row>
    <row r="755" spans="4:4">
      <c r="D755" s="854"/>
    </row>
    <row r="756" spans="4:4">
      <c r="D756" s="854"/>
    </row>
    <row r="757" spans="4:4">
      <c r="D757" s="854"/>
    </row>
    <row r="758" spans="4:4">
      <c r="D758" s="854"/>
    </row>
    <row r="759" spans="4:4">
      <c r="D759" s="854"/>
    </row>
    <row r="760" spans="4:4">
      <c r="D760" s="854"/>
    </row>
    <row r="761" spans="4:4">
      <c r="D761" s="854"/>
    </row>
    <row r="762" spans="4:4">
      <c r="D762" s="854"/>
    </row>
    <row r="763" spans="4:4">
      <c r="D763" s="854"/>
    </row>
    <row r="764" spans="4:4">
      <c r="D764" s="854"/>
    </row>
    <row r="765" spans="4:4">
      <c r="D765" s="854"/>
    </row>
    <row r="766" spans="4:4">
      <c r="D766" s="854"/>
    </row>
    <row r="767" spans="4:4">
      <c r="D767" s="854"/>
    </row>
    <row r="768" spans="4:4">
      <c r="D768" s="854"/>
    </row>
    <row r="769" spans="4:4">
      <c r="D769" s="854"/>
    </row>
    <row r="770" spans="4:4">
      <c r="D770" s="854"/>
    </row>
    <row r="771" spans="4:4">
      <c r="D771" s="854"/>
    </row>
    <row r="772" spans="4:4">
      <c r="D772" s="854"/>
    </row>
    <row r="773" spans="4:4">
      <c r="D773" s="854"/>
    </row>
    <row r="774" spans="4:4">
      <c r="D774" s="854"/>
    </row>
    <row r="775" spans="4:4">
      <c r="D775" s="854"/>
    </row>
    <row r="776" spans="4:4">
      <c r="D776" s="854"/>
    </row>
    <row r="777" spans="4:4">
      <c r="D777" s="854"/>
    </row>
    <row r="778" spans="4:4">
      <c r="D778" s="854"/>
    </row>
    <row r="779" spans="4:4">
      <c r="D779" s="854"/>
    </row>
    <row r="780" spans="4:4">
      <c r="D780" s="854"/>
    </row>
    <row r="781" spans="4:4">
      <c r="D781" s="854"/>
    </row>
    <row r="782" spans="4:4">
      <c r="D782" s="854"/>
    </row>
    <row r="783" spans="4:4">
      <c r="D783" s="854"/>
    </row>
    <row r="784" spans="4:4">
      <c r="D784" s="854"/>
    </row>
    <row r="785" spans="4:4">
      <c r="D785" s="854"/>
    </row>
    <row r="786" spans="4:4">
      <c r="D786" s="854"/>
    </row>
    <row r="787" spans="4:4">
      <c r="D787" s="854"/>
    </row>
    <row r="788" spans="4:4">
      <c r="D788" s="854"/>
    </row>
    <row r="789" spans="4:4">
      <c r="D789" s="854"/>
    </row>
    <row r="790" spans="4:4">
      <c r="D790" s="854"/>
    </row>
    <row r="791" spans="4:4">
      <c r="D791" s="854"/>
    </row>
    <row r="792" spans="4:4">
      <c r="D792" s="854"/>
    </row>
    <row r="793" spans="4:4">
      <c r="D793" s="854"/>
    </row>
    <row r="794" spans="4:4">
      <c r="D794" s="854"/>
    </row>
    <row r="795" spans="4:4">
      <c r="D795" s="854"/>
    </row>
    <row r="796" spans="4:4">
      <c r="D796" s="854"/>
    </row>
    <row r="797" spans="4:4">
      <c r="D797" s="854"/>
    </row>
    <row r="798" spans="4:4">
      <c r="D798" s="854"/>
    </row>
    <row r="799" spans="4:4">
      <c r="D799" s="854"/>
    </row>
    <row r="800" spans="4:4">
      <c r="D800" s="854"/>
    </row>
    <row r="801" spans="4:4">
      <c r="D801" s="854"/>
    </row>
    <row r="802" spans="4:4">
      <c r="D802" s="854"/>
    </row>
    <row r="803" spans="4:4">
      <c r="D803" s="854"/>
    </row>
    <row r="804" spans="4:4">
      <c r="D804" s="854"/>
    </row>
    <row r="805" spans="4:4">
      <c r="D805" s="854"/>
    </row>
    <row r="806" spans="4:4">
      <c r="D806" s="854"/>
    </row>
    <row r="807" spans="4:4">
      <c r="D807" s="854"/>
    </row>
    <row r="808" spans="4:4">
      <c r="D808" s="854"/>
    </row>
    <row r="809" spans="4:4">
      <c r="D809" s="854"/>
    </row>
    <row r="810" spans="4:4">
      <c r="D810" s="854"/>
    </row>
    <row r="811" spans="4:4">
      <c r="D811" s="854"/>
    </row>
    <row r="812" spans="4:4">
      <c r="D812" s="854"/>
    </row>
    <row r="813" spans="4:4">
      <c r="D813" s="854"/>
    </row>
    <row r="814" spans="4:4">
      <c r="D814" s="854"/>
    </row>
    <row r="815" spans="4:4">
      <c r="D815" s="854"/>
    </row>
    <row r="816" spans="4:4">
      <c r="D816" s="854"/>
    </row>
    <row r="817" spans="4:4">
      <c r="D817" s="854"/>
    </row>
    <row r="818" spans="4:4">
      <c r="D818" s="854"/>
    </row>
    <row r="819" spans="4:4">
      <c r="D819" s="854"/>
    </row>
    <row r="820" spans="4:4">
      <c r="D820" s="854"/>
    </row>
    <row r="821" spans="4:4">
      <c r="D821" s="854"/>
    </row>
    <row r="822" spans="4:4">
      <c r="D822" s="854"/>
    </row>
    <row r="823" spans="4:4">
      <c r="D823" s="854"/>
    </row>
    <row r="824" spans="4:4">
      <c r="D824" s="854"/>
    </row>
    <row r="825" spans="4:4">
      <c r="D825" s="854"/>
    </row>
    <row r="826" spans="4:4">
      <c r="D826" s="854"/>
    </row>
    <row r="827" spans="4:4">
      <c r="D827" s="854"/>
    </row>
    <row r="828" spans="4:4">
      <c r="D828" s="854"/>
    </row>
    <row r="829" spans="4:4">
      <c r="D829" s="854"/>
    </row>
    <row r="830" spans="4:4">
      <c r="D830" s="854"/>
    </row>
    <row r="831" spans="4:4">
      <c r="D831" s="854"/>
    </row>
    <row r="832" spans="4:4">
      <c r="D832" s="854"/>
    </row>
    <row r="833" spans="4:4">
      <c r="D833" s="854"/>
    </row>
    <row r="834" spans="4:4">
      <c r="D834" s="854"/>
    </row>
    <row r="835" spans="4:4">
      <c r="D835" s="854"/>
    </row>
    <row r="836" spans="4:4">
      <c r="D836" s="854"/>
    </row>
    <row r="837" spans="4:4">
      <c r="D837" s="854"/>
    </row>
    <row r="838" spans="4:4">
      <c r="D838" s="854"/>
    </row>
    <row r="839" spans="4:4">
      <c r="D839" s="854"/>
    </row>
    <row r="840" spans="4:4">
      <c r="D840" s="854"/>
    </row>
    <row r="841" spans="4:4">
      <c r="D841" s="854"/>
    </row>
    <row r="842" spans="4:4">
      <c r="D842" s="854"/>
    </row>
    <row r="843" spans="4:4">
      <c r="D843" s="854"/>
    </row>
    <row r="844" spans="4:4">
      <c r="D844" s="854"/>
    </row>
    <row r="845" spans="4:4">
      <c r="D845" s="854"/>
    </row>
    <row r="846" spans="4:4">
      <c r="D846" s="854"/>
    </row>
    <row r="847" spans="4:4">
      <c r="D847" s="854"/>
    </row>
    <row r="848" spans="4:4">
      <c r="D848" s="854"/>
    </row>
    <row r="849" spans="4:4">
      <c r="D849" s="854"/>
    </row>
    <row r="850" spans="4:4">
      <c r="D850" s="854"/>
    </row>
    <row r="851" spans="4:4">
      <c r="D851" s="854"/>
    </row>
    <row r="852" spans="4:4">
      <c r="D852" s="854"/>
    </row>
    <row r="853" spans="4:4">
      <c r="D853" s="854"/>
    </row>
    <row r="854" spans="4:4">
      <c r="D854" s="854"/>
    </row>
    <row r="855" spans="4:4">
      <c r="D855" s="854"/>
    </row>
    <row r="856" spans="4:4">
      <c r="D856" s="854"/>
    </row>
    <row r="857" spans="4:4">
      <c r="D857" s="854"/>
    </row>
    <row r="858" spans="4:4">
      <c r="D858" s="854"/>
    </row>
    <row r="859" spans="4:4">
      <c r="D859" s="854"/>
    </row>
    <row r="860" spans="4:4">
      <c r="D860" s="854"/>
    </row>
    <row r="861" spans="4:4">
      <c r="D861" s="854"/>
    </row>
    <row r="862" spans="4:4">
      <c r="D862" s="854"/>
    </row>
    <row r="863" spans="4:4">
      <c r="D863" s="854"/>
    </row>
    <row r="864" spans="4:4">
      <c r="D864" s="854"/>
    </row>
    <row r="865" spans="4:4">
      <c r="D865" s="854"/>
    </row>
    <row r="866" spans="4:4">
      <c r="D866" s="854"/>
    </row>
    <row r="867" spans="4:4">
      <c r="D867" s="854"/>
    </row>
    <row r="868" spans="4:4">
      <c r="D868" s="854"/>
    </row>
    <row r="869" spans="4:4">
      <c r="D869" s="854"/>
    </row>
    <row r="870" spans="4:4">
      <c r="D870" s="854"/>
    </row>
    <row r="871" spans="4:4">
      <c r="D871" s="854"/>
    </row>
    <row r="872" spans="4:4">
      <c r="D872" s="854"/>
    </row>
    <row r="873" spans="4:4">
      <c r="D873" s="854"/>
    </row>
    <row r="874" spans="4:4">
      <c r="D874" s="854"/>
    </row>
    <row r="875" spans="4:4">
      <c r="D875" s="854"/>
    </row>
    <row r="876" spans="4:4">
      <c r="D876" s="854"/>
    </row>
    <row r="877" spans="4:4">
      <c r="D877" s="854"/>
    </row>
    <row r="878" spans="4:4">
      <c r="D878" s="854"/>
    </row>
    <row r="879" spans="4:4">
      <c r="D879" s="854"/>
    </row>
    <row r="880" spans="4:4">
      <c r="D880" s="854"/>
    </row>
    <row r="881" spans="4:4">
      <c r="D881" s="854"/>
    </row>
    <row r="882" spans="4:4">
      <c r="D882" s="854"/>
    </row>
    <row r="883" spans="4:4">
      <c r="D883" s="854"/>
    </row>
    <row r="884" spans="4:4">
      <c r="D884" s="854"/>
    </row>
    <row r="885" spans="4:4">
      <c r="D885" s="854"/>
    </row>
    <row r="886" spans="4:4">
      <c r="D886" s="854"/>
    </row>
    <row r="887" spans="4:4">
      <c r="D887" s="854"/>
    </row>
    <row r="888" spans="4:4">
      <c r="D888" s="854"/>
    </row>
    <row r="889" spans="4:4">
      <c r="D889" s="854"/>
    </row>
    <row r="890" spans="4:4">
      <c r="D890" s="854"/>
    </row>
    <row r="891" spans="4:4">
      <c r="D891" s="854"/>
    </row>
    <row r="892" spans="4:4">
      <c r="D892" s="854"/>
    </row>
    <row r="893" spans="4:4">
      <c r="D893" s="854"/>
    </row>
    <row r="894" spans="4:4">
      <c r="D894" s="854"/>
    </row>
    <row r="895" spans="4:4">
      <c r="D895" s="854"/>
    </row>
    <row r="896" spans="4:4">
      <c r="D896" s="854"/>
    </row>
    <row r="897" spans="4:4">
      <c r="D897" s="854"/>
    </row>
    <row r="898" spans="4:4">
      <c r="D898" s="854"/>
    </row>
    <row r="899" spans="4:4">
      <c r="D899" s="854"/>
    </row>
    <row r="900" spans="4:4">
      <c r="D900" s="854"/>
    </row>
    <row r="901" spans="4:4">
      <c r="D901" s="854"/>
    </row>
    <row r="902" spans="4:4">
      <c r="D902" s="854"/>
    </row>
    <row r="903" spans="4:4">
      <c r="D903" s="854"/>
    </row>
    <row r="904" spans="4:4">
      <c r="D904" s="854"/>
    </row>
    <row r="905" spans="4:4">
      <c r="D905" s="854"/>
    </row>
    <row r="906" spans="4:4">
      <c r="D906" s="854"/>
    </row>
    <row r="907" spans="4:4">
      <c r="D907" s="854"/>
    </row>
    <row r="908" spans="4:4">
      <c r="D908" s="854"/>
    </row>
    <row r="909" spans="4:4">
      <c r="D909" s="854"/>
    </row>
    <row r="910" spans="4:4">
      <c r="D910" s="854"/>
    </row>
    <row r="911" spans="4:4">
      <c r="D911" s="854"/>
    </row>
    <row r="912" spans="4:4">
      <c r="D912" s="854"/>
    </row>
    <row r="913" spans="4:4">
      <c r="D913" s="854"/>
    </row>
    <row r="914" spans="4:4">
      <c r="D914" s="854"/>
    </row>
    <row r="915" spans="4:4">
      <c r="D915" s="854"/>
    </row>
    <row r="916" spans="4:4">
      <c r="D916" s="854"/>
    </row>
    <row r="917" spans="4:4">
      <c r="D917" s="854"/>
    </row>
    <row r="918" spans="4:4">
      <c r="D918" s="854"/>
    </row>
    <row r="919" spans="4:4">
      <c r="D919" s="854"/>
    </row>
    <row r="920" spans="4:4">
      <c r="D920" s="854"/>
    </row>
    <row r="921" spans="4:4">
      <c r="D921" s="854"/>
    </row>
    <row r="922" spans="4:4">
      <c r="D922" s="854"/>
    </row>
    <row r="923" spans="4:4">
      <c r="D923" s="854"/>
    </row>
    <row r="924" spans="4:4">
      <c r="D924" s="854"/>
    </row>
    <row r="925" spans="4:4">
      <c r="D925" s="854"/>
    </row>
    <row r="926" spans="4:4">
      <c r="D926" s="854"/>
    </row>
    <row r="927" spans="4:4">
      <c r="D927" s="854"/>
    </row>
    <row r="928" spans="4:4">
      <c r="D928" s="854"/>
    </row>
    <row r="929" spans="4:4">
      <c r="D929" s="854"/>
    </row>
    <row r="930" spans="4:4">
      <c r="D930" s="854"/>
    </row>
    <row r="931" spans="4:4">
      <c r="D931" s="854"/>
    </row>
    <row r="932" spans="4:4">
      <c r="D932" s="854"/>
    </row>
    <row r="933" spans="4:4">
      <c r="D933" s="854"/>
    </row>
    <row r="934" spans="4:4">
      <c r="D934" s="854"/>
    </row>
    <row r="935" spans="4:4">
      <c r="D935" s="854"/>
    </row>
    <row r="936" spans="4:4">
      <c r="D936" s="854"/>
    </row>
    <row r="937" spans="4:4">
      <c r="D937" s="854"/>
    </row>
    <row r="938" spans="4:4">
      <c r="D938" s="854"/>
    </row>
    <row r="939" spans="4:4">
      <c r="D939" s="854"/>
    </row>
    <row r="940" spans="4:4">
      <c r="D940" s="854"/>
    </row>
    <row r="941" spans="4:4">
      <c r="D941" s="854"/>
    </row>
    <row r="942" spans="4:4">
      <c r="D942" s="854"/>
    </row>
    <row r="943" spans="4:4">
      <c r="D943" s="854"/>
    </row>
    <row r="944" spans="4:4">
      <c r="D944" s="854"/>
    </row>
    <row r="945" spans="4:4">
      <c r="D945" s="854"/>
    </row>
    <row r="946" spans="4:4">
      <c r="D946" s="854"/>
    </row>
    <row r="947" spans="4:4">
      <c r="D947" s="854"/>
    </row>
    <row r="948" spans="4:4">
      <c r="D948" s="854"/>
    </row>
    <row r="949" spans="4:4">
      <c r="D949" s="854"/>
    </row>
    <row r="950" spans="4:4">
      <c r="D950" s="854"/>
    </row>
    <row r="951" spans="4:4">
      <c r="D951" s="854"/>
    </row>
    <row r="952" spans="4:4">
      <c r="D952" s="854"/>
    </row>
    <row r="953" spans="4:4">
      <c r="D953" s="854"/>
    </row>
    <row r="954" spans="4:4">
      <c r="D954" s="854"/>
    </row>
    <row r="955" spans="4:4">
      <c r="D955" s="854"/>
    </row>
    <row r="956" spans="4:4">
      <c r="D956" s="854"/>
    </row>
    <row r="957" spans="4:4">
      <c r="D957" s="854"/>
    </row>
    <row r="958" spans="4:4">
      <c r="D958" s="854"/>
    </row>
    <row r="959" spans="4:4">
      <c r="D959" s="854"/>
    </row>
    <row r="960" spans="4:4">
      <c r="D960" s="854"/>
    </row>
    <row r="961" spans="4:4">
      <c r="D961" s="854"/>
    </row>
    <row r="962" spans="4:4">
      <c r="D962" s="854"/>
    </row>
    <row r="963" spans="4:4">
      <c r="D963" s="854"/>
    </row>
    <row r="964" spans="4:4">
      <c r="D964" s="854"/>
    </row>
    <row r="965" spans="4:4">
      <c r="D965" s="854"/>
    </row>
    <row r="966" spans="4:4">
      <c r="D966" s="854"/>
    </row>
    <row r="967" spans="4:4">
      <c r="D967" s="854"/>
    </row>
    <row r="968" spans="4:4">
      <c r="D968" s="854"/>
    </row>
    <row r="969" spans="4:4">
      <c r="D969" s="854"/>
    </row>
    <row r="970" spans="4:4">
      <c r="D970" s="854"/>
    </row>
    <row r="971" spans="4:4">
      <c r="D971" s="854"/>
    </row>
    <row r="972" spans="4:4">
      <c r="D972" s="854"/>
    </row>
    <row r="973" spans="4:4">
      <c r="D973" s="854"/>
    </row>
    <row r="974" spans="4:4">
      <c r="D974" s="854"/>
    </row>
    <row r="975" spans="4:4">
      <c r="D975" s="854"/>
    </row>
    <row r="976" spans="4:4">
      <c r="D976" s="854"/>
    </row>
    <row r="977" spans="4:4">
      <c r="D977" s="854"/>
    </row>
    <row r="978" spans="4:4">
      <c r="D978" s="854"/>
    </row>
    <row r="979" spans="4:4">
      <c r="D979" s="854"/>
    </row>
    <row r="980" spans="4:4">
      <c r="D980" s="854"/>
    </row>
    <row r="981" spans="4:4">
      <c r="D981" s="854"/>
    </row>
    <row r="982" spans="4:4">
      <c r="D982" s="854"/>
    </row>
    <row r="983" spans="4:4">
      <c r="D983" s="854"/>
    </row>
    <row r="984" spans="4:4">
      <c r="D984" s="854"/>
    </row>
    <row r="985" spans="4:4">
      <c r="D985" s="854"/>
    </row>
    <row r="986" spans="4:4">
      <c r="D986" s="854"/>
    </row>
    <row r="987" spans="4:4">
      <c r="D987" s="854"/>
    </row>
    <row r="988" spans="4:4">
      <c r="D988" s="854"/>
    </row>
    <row r="989" spans="4:4">
      <c r="D989" s="854"/>
    </row>
    <row r="990" spans="4:4">
      <c r="D990" s="854"/>
    </row>
    <row r="991" spans="4:4">
      <c r="D991" s="854"/>
    </row>
    <row r="992" spans="4:4">
      <c r="D992" s="854"/>
    </row>
    <row r="993" spans="4:4">
      <c r="D993" s="854"/>
    </row>
    <row r="994" spans="4:4">
      <c r="D994" s="854"/>
    </row>
    <row r="995" spans="4:4">
      <c r="D995" s="854"/>
    </row>
    <row r="996" spans="4:4">
      <c r="D996" s="854"/>
    </row>
    <row r="997" spans="4:4">
      <c r="D997" s="854"/>
    </row>
    <row r="998" spans="4:4">
      <c r="D998" s="854"/>
    </row>
    <row r="999" spans="4:4">
      <c r="D999" s="854"/>
    </row>
    <row r="1000" spans="4:4">
      <c r="D1000" s="854"/>
    </row>
    <row r="1001" spans="4:4">
      <c r="D1001" s="854"/>
    </row>
    <row r="1002" spans="4:4">
      <c r="D1002" s="854"/>
    </row>
    <row r="1003" spans="4:4">
      <c r="D1003" s="854"/>
    </row>
    <row r="1004" spans="4:4">
      <c r="D1004" s="854"/>
    </row>
    <row r="1005" spans="4:4">
      <c r="D1005" s="854"/>
    </row>
    <row r="1006" spans="4:4">
      <c r="D1006" s="854"/>
    </row>
    <row r="1007" spans="4:4">
      <c r="D1007" s="854"/>
    </row>
    <row r="1008" spans="4:4">
      <c r="D1008" s="854"/>
    </row>
    <row r="1009" spans="4:4">
      <c r="D1009" s="854"/>
    </row>
    <row r="1010" spans="4:4">
      <c r="D1010" s="854"/>
    </row>
    <row r="1011" spans="4:4">
      <c r="D1011" s="854"/>
    </row>
    <row r="1012" spans="4:4">
      <c r="D1012" s="854"/>
    </row>
    <row r="1013" spans="4:4">
      <c r="D1013" s="854"/>
    </row>
    <row r="1014" spans="4:4">
      <c r="D1014" s="854"/>
    </row>
    <row r="1015" spans="4:4">
      <c r="D1015" s="854"/>
    </row>
    <row r="1016" spans="4:4">
      <c r="D1016" s="854"/>
    </row>
    <row r="1017" spans="4:4">
      <c r="D1017" s="854"/>
    </row>
    <row r="1018" spans="4:4">
      <c r="D1018" s="854"/>
    </row>
    <row r="1019" spans="4:4">
      <c r="D1019" s="854"/>
    </row>
    <row r="1020" spans="4:4">
      <c r="D1020" s="854"/>
    </row>
    <row r="1021" spans="4:4">
      <c r="D1021" s="854"/>
    </row>
    <row r="1022" spans="4:4">
      <c r="D1022" s="854"/>
    </row>
    <row r="1023" spans="4:4">
      <c r="D1023" s="854"/>
    </row>
    <row r="1024" spans="4:4">
      <c r="D1024" s="854"/>
    </row>
    <row r="1025" spans="4:4">
      <c r="D1025" s="854"/>
    </row>
    <row r="1026" spans="4:4">
      <c r="D1026" s="854"/>
    </row>
    <row r="1027" spans="4:4">
      <c r="D1027" s="854"/>
    </row>
    <row r="1028" spans="4:4">
      <c r="D1028" s="854"/>
    </row>
    <row r="1029" spans="4:4">
      <c r="D1029" s="854"/>
    </row>
    <row r="1030" spans="4:4">
      <c r="D1030" s="854"/>
    </row>
    <row r="1031" spans="4:4">
      <c r="D1031" s="854"/>
    </row>
    <row r="1032" spans="4:4">
      <c r="D1032" s="854"/>
    </row>
    <row r="1033" spans="4:4">
      <c r="D1033" s="854"/>
    </row>
    <row r="1034" spans="4:4">
      <c r="D1034" s="854"/>
    </row>
    <row r="1035" spans="4:4">
      <c r="D1035" s="854"/>
    </row>
    <row r="1036" spans="4:4">
      <c r="D1036" s="854"/>
    </row>
    <row r="1037" spans="4:4">
      <c r="D1037" s="854"/>
    </row>
    <row r="1038" spans="4:4">
      <c r="D1038" s="854"/>
    </row>
    <row r="1039" spans="4:4">
      <c r="D1039" s="854"/>
    </row>
    <row r="1040" spans="4:4">
      <c r="D1040" s="854"/>
    </row>
    <row r="1041" spans="4:4">
      <c r="D1041" s="854"/>
    </row>
    <row r="1042" spans="4:4">
      <c r="D1042" s="854"/>
    </row>
    <row r="1043" spans="4:4">
      <c r="D1043" s="854"/>
    </row>
    <row r="1044" spans="4:4">
      <c r="D1044" s="854"/>
    </row>
    <row r="1045" spans="4:4">
      <c r="D1045" s="854"/>
    </row>
    <row r="1046" spans="4:4">
      <c r="D1046" s="854"/>
    </row>
    <row r="1047" spans="4:4">
      <c r="D1047" s="854"/>
    </row>
    <row r="1048" spans="4:4">
      <c r="D1048" s="854"/>
    </row>
    <row r="1049" spans="4:4">
      <c r="D1049" s="854"/>
    </row>
    <row r="1050" spans="4:4">
      <c r="D1050" s="854"/>
    </row>
    <row r="1051" spans="4:4">
      <c r="D1051" s="854"/>
    </row>
    <row r="1052" spans="4:4">
      <c r="D1052" s="854"/>
    </row>
    <row r="1053" spans="4:4">
      <c r="D1053" s="854"/>
    </row>
    <row r="1054" spans="4:4">
      <c r="D1054" s="854"/>
    </row>
    <row r="1055" spans="4:4">
      <c r="D1055" s="854"/>
    </row>
    <row r="1056" spans="4:4">
      <c r="D1056" s="854"/>
    </row>
    <row r="1057" spans="4:4">
      <c r="D1057" s="854"/>
    </row>
    <row r="1058" spans="4:4">
      <c r="D1058" s="854"/>
    </row>
    <row r="1059" spans="4:4">
      <c r="D1059" s="854"/>
    </row>
    <row r="1060" spans="4:4">
      <c r="D1060" s="854"/>
    </row>
    <row r="1061" spans="4:4">
      <c r="D1061" s="854"/>
    </row>
    <row r="1062" spans="4:4">
      <c r="D1062" s="854"/>
    </row>
    <row r="1063" spans="4:4">
      <c r="D1063" s="854"/>
    </row>
    <row r="1064" spans="4:4">
      <c r="D1064" s="854"/>
    </row>
    <row r="1065" spans="4:4">
      <c r="D1065" s="854"/>
    </row>
    <row r="1066" spans="4:4">
      <c r="D1066" s="854"/>
    </row>
    <row r="1067" spans="4:4">
      <c r="D1067" s="854"/>
    </row>
    <row r="1068" spans="4:4">
      <c r="D1068" s="854"/>
    </row>
    <row r="1069" spans="4:4">
      <c r="D1069" s="854"/>
    </row>
    <row r="1070" spans="4:4">
      <c r="D1070" s="854"/>
    </row>
    <row r="1071" spans="4:4">
      <c r="D1071" s="854"/>
    </row>
    <row r="1072" spans="4:4">
      <c r="D1072" s="854"/>
    </row>
    <row r="1073" spans="4:4">
      <c r="D1073" s="854"/>
    </row>
    <row r="1074" spans="4:4">
      <c r="D1074" s="854"/>
    </row>
    <row r="1075" spans="4:4">
      <c r="D1075" s="854"/>
    </row>
    <row r="1076" spans="4:4">
      <c r="D1076" s="854"/>
    </row>
    <row r="1077" spans="4:4">
      <c r="D1077" s="854"/>
    </row>
    <row r="1078" spans="4:4">
      <c r="D1078" s="854"/>
    </row>
    <row r="1079" spans="4:4">
      <c r="D1079" s="854"/>
    </row>
    <row r="1080" spans="4:4">
      <c r="D1080" s="854"/>
    </row>
    <row r="1081" spans="4:4">
      <c r="D1081" s="854"/>
    </row>
    <row r="1082" spans="4:4">
      <c r="D1082" s="854"/>
    </row>
    <row r="1083" spans="4:4">
      <c r="D1083" s="854"/>
    </row>
    <row r="1084" spans="4:4">
      <c r="D1084" s="854"/>
    </row>
    <row r="1085" spans="4:4">
      <c r="D1085" s="854"/>
    </row>
    <row r="1086" spans="4:4">
      <c r="D1086" s="854"/>
    </row>
    <row r="1087" spans="4:4">
      <c r="D1087" s="854"/>
    </row>
    <row r="1088" spans="4:4">
      <c r="D1088" s="854"/>
    </row>
    <row r="1089" spans="4:4">
      <c r="D1089" s="854"/>
    </row>
    <row r="1090" spans="4:4">
      <c r="D1090" s="854"/>
    </row>
    <row r="1091" spans="4:4">
      <c r="D1091" s="854"/>
    </row>
    <row r="1092" spans="4:4">
      <c r="D1092" s="854"/>
    </row>
    <row r="1093" spans="4:4">
      <c r="D1093" s="854"/>
    </row>
    <row r="1094" spans="4:4">
      <c r="D1094" s="854"/>
    </row>
    <row r="1095" spans="4:4">
      <c r="D1095" s="854"/>
    </row>
    <row r="1096" spans="4:4">
      <c r="D1096" s="854"/>
    </row>
    <row r="1097" spans="4:4">
      <c r="D1097" s="854"/>
    </row>
    <row r="1098" spans="4:4">
      <c r="D1098" s="854"/>
    </row>
    <row r="1099" spans="4:4">
      <c r="D1099" s="854"/>
    </row>
    <row r="1100" spans="4:4">
      <c r="D1100" s="854"/>
    </row>
    <row r="1101" spans="4:4">
      <c r="D1101" s="854"/>
    </row>
    <row r="1102" spans="4:4">
      <c r="D1102" s="854"/>
    </row>
    <row r="1103" spans="4:4">
      <c r="D1103" s="854"/>
    </row>
    <row r="1104" spans="4:4">
      <c r="D1104" s="854"/>
    </row>
    <row r="1105" spans="4:4">
      <c r="D1105" s="854"/>
    </row>
    <row r="1106" spans="4:4">
      <c r="D1106" s="854"/>
    </row>
    <row r="1107" spans="4:4">
      <c r="D1107" s="854"/>
    </row>
    <row r="1108" spans="4:4">
      <c r="D1108" s="854"/>
    </row>
    <row r="1109" spans="4:4">
      <c r="D1109" s="854"/>
    </row>
    <row r="1110" spans="4:4">
      <c r="D1110" s="854"/>
    </row>
    <row r="1111" spans="4:4">
      <c r="D1111" s="854"/>
    </row>
    <row r="1112" spans="4:4">
      <c r="D1112" s="854"/>
    </row>
    <row r="1113" spans="4:4">
      <c r="D1113" s="854"/>
    </row>
    <row r="1114" spans="4:4">
      <c r="D1114" s="854"/>
    </row>
    <row r="1115" spans="4:4">
      <c r="D1115" s="854"/>
    </row>
    <row r="1116" spans="4:4">
      <c r="D1116" s="854"/>
    </row>
    <row r="1117" spans="4:4">
      <c r="D1117" s="854"/>
    </row>
    <row r="1118" spans="4:4">
      <c r="D1118" s="854"/>
    </row>
    <row r="1119" spans="4:4">
      <c r="D1119" s="854"/>
    </row>
    <row r="1120" spans="4:4">
      <c r="D1120" s="854"/>
    </row>
    <row r="1121" spans="4:4">
      <c r="D1121" s="854"/>
    </row>
    <row r="1122" spans="4:4">
      <c r="D1122" s="854"/>
    </row>
    <row r="1123" spans="4:4">
      <c r="D1123" s="854"/>
    </row>
    <row r="1124" spans="4:4">
      <c r="D1124" s="854"/>
    </row>
    <row r="1125" spans="4:4">
      <c r="D1125" s="854"/>
    </row>
    <row r="1126" spans="4:4">
      <c r="D1126" s="854"/>
    </row>
    <row r="1127" spans="4:4">
      <c r="D1127" s="854"/>
    </row>
    <row r="1128" spans="4:4">
      <c r="D1128" s="854"/>
    </row>
    <row r="1129" spans="4:4">
      <c r="D1129" s="854"/>
    </row>
    <row r="1130" spans="4:4">
      <c r="D1130" s="854"/>
    </row>
    <row r="1131" spans="4:4">
      <c r="D1131" s="854"/>
    </row>
    <row r="1132" spans="4:4">
      <c r="D1132" s="854"/>
    </row>
    <row r="1133" spans="4:4">
      <c r="D1133" s="854"/>
    </row>
    <row r="1134" spans="4:4">
      <c r="D1134" s="854"/>
    </row>
    <row r="1135" spans="4:4">
      <c r="D1135" s="854"/>
    </row>
    <row r="1136" spans="4:4">
      <c r="D1136" s="854"/>
    </row>
    <row r="1137" spans="4:4">
      <c r="D1137" s="854"/>
    </row>
    <row r="1138" spans="4:4">
      <c r="D1138" s="854"/>
    </row>
    <row r="1139" spans="4:4">
      <c r="D1139" s="854"/>
    </row>
    <row r="1140" spans="4:4">
      <c r="D1140" s="854"/>
    </row>
    <row r="1141" spans="4:4">
      <c r="D1141" s="854"/>
    </row>
    <row r="1142" spans="4:4">
      <c r="D1142" s="854"/>
    </row>
    <row r="1143" spans="4:4">
      <c r="D1143" s="854"/>
    </row>
    <row r="1144" spans="4:4">
      <c r="D1144" s="854"/>
    </row>
    <row r="1145" spans="4:4">
      <c r="D1145" s="854"/>
    </row>
    <row r="1146" spans="4:4">
      <c r="D1146" s="854"/>
    </row>
    <row r="1147" spans="4:4">
      <c r="D1147" s="854"/>
    </row>
    <row r="1148" spans="4:4">
      <c r="D1148" s="854"/>
    </row>
    <row r="1149" spans="4:4">
      <c r="D1149" s="854"/>
    </row>
    <row r="1150" spans="4:4">
      <c r="D1150" s="854"/>
    </row>
    <row r="1151" spans="4:4">
      <c r="D1151" s="854"/>
    </row>
    <row r="1152" spans="4:4">
      <c r="D1152" s="854"/>
    </row>
    <row r="1153" spans="4:4">
      <c r="D1153" s="854"/>
    </row>
    <row r="1154" spans="4:4">
      <c r="D1154" s="854"/>
    </row>
    <row r="1155" spans="4:4">
      <c r="D1155" s="854"/>
    </row>
    <row r="1156" spans="4:4">
      <c r="D1156" s="854"/>
    </row>
    <row r="1157" spans="4:4">
      <c r="D1157" s="854"/>
    </row>
    <row r="1158" spans="4:4">
      <c r="D1158" s="854"/>
    </row>
    <row r="1159" spans="4:4">
      <c r="D1159" s="854"/>
    </row>
    <row r="1160" spans="4:4">
      <c r="D1160" s="854"/>
    </row>
    <row r="1161" spans="4:4">
      <c r="D1161" s="854"/>
    </row>
    <row r="1162" spans="4:4">
      <c r="D1162" s="854"/>
    </row>
    <row r="1163" spans="4:4">
      <c r="D1163" s="854"/>
    </row>
    <row r="1164" spans="4:4">
      <c r="D1164" s="854"/>
    </row>
    <row r="1165" spans="4:4">
      <c r="D1165" s="854"/>
    </row>
    <row r="1166" spans="4:4">
      <c r="D1166" s="854"/>
    </row>
    <row r="1167" spans="4:4">
      <c r="D1167" s="854"/>
    </row>
    <row r="1168" spans="4:4">
      <c r="D1168" s="854"/>
    </row>
    <row r="1169" spans="4:4">
      <c r="D1169" s="854"/>
    </row>
    <row r="1170" spans="4:4">
      <c r="D1170" s="854"/>
    </row>
    <row r="1171" spans="4:4">
      <c r="D1171" s="854"/>
    </row>
    <row r="1172" spans="4:4">
      <c r="D1172" s="854"/>
    </row>
    <row r="1173" spans="4:4">
      <c r="D1173" s="854"/>
    </row>
    <row r="1174" spans="4:4">
      <c r="D1174" s="854"/>
    </row>
    <row r="1175" spans="4:4">
      <c r="D1175" s="854"/>
    </row>
    <row r="1176" spans="4:4">
      <c r="D1176" s="854"/>
    </row>
    <row r="1177" spans="4:4">
      <c r="D1177" s="854"/>
    </row>
    <row r="1178" spans="4:4">
      <c r="D1178" s="854"/>
    </row>
    <row r="1179" spans="4:4">
      <c r="D1179" s="854"/>
    </row>
    <row r="1180" spans="4:4">
      <c r="D1180" s="854"/>
    </row>
    <row r="1181" spans="4:4">
      <c r="D1181" s="854"/>
    </row>
    <row r="1182" spans="4:4">
      <c r="D1182" s="854"/>
    </row>
    <row r="1183" spans="4:4">
      <c r="D1183" s="854"/>
    </row>
    <row r="1184" spans="4:4">
      <c r="D1184" s="854"/>
    </row>
    <row r="1185" spans="4:4">
      <c r="D1185" s="854"/>
    </row>
    <row r="1186" spans="4:4">
      <c r="D1186" s="854"/>
    </row>
    <row r="1187" spans="4:4">
      <c r="D1187" s="854"/>
    </row>
    <row r="1188" spans="4:4">
      <c r="D1188" s="854"/>
    </row>
    <row r="1189" spans="4:4">
      <c r="D1189" s="854"/>
    </row>
    <row r="1190" spans="4:4">
      <c r="D1190" s="854"/>
    </row>
    <row r="1191" spans="4:4">
      <c r="D1191" s="854"/>
    </row>
    <row r="1192" spans="4:4">
      <c r="D1192" s="854"/>
    </row>
    <row r="1193" spans="4:4">
      <c r="D1193" s="854"/>
    </row>
    <row r="1194" spans="4:4">
      <c r="D1194" s="854"/>
    </row>
    <row r="1195" spans="4:4">
      <c r="D1195" s="854"/>
    </row>
    <row r="1196" spans="4:4">
      <c r="D1196" s="854"/>
    </row>
    <row r="1197" spans="4:4">
      <c r="D1197" s="854"/>
    </row>
    <row r="1198" spans="4:4">
      <c r="D1198" s="854"/>
    </row>
    <row r="1199" spans="4:4">
      <c r="D1199" s="854"/>
    </row>
    <row r="1200" spans="4:4">
      <c r="D1200" s="854"/>
    </row>
    <row r="1201" spans="4:4">
      <c r="D1201" s="854"/>
    </row>
    <row r="1202" spans="4:4">
      <c r="D1202" s="854"/>
    </row>
    <row r="1203" spans="4:4">
      <c r="D1203" s="854"/>
    </row>
    <row r="1204" spans="4:4">
      <c r="D1204" s="854"/>
    </row>
    <row r="1205" spans="4:4">
      <c r="D1205" s="854"/>
    </row>
    <row r="1206" spans="4:4">
      <c r="D1206" s="854"/>
    </row>
    <row r="1207" spans="4:4">
      <c r="D1207" s="854"/>
    </row>
    <row r="1208" spans="4:4">
      <c r="D1208" s="854"/>
    </row>
    <row r="1209" spans="4:4">
      <c r="D1209" s="854"/>
    </row>
    <row r="1210" spans="4:4">
      <c r="D1210" s="854"/>
    </row>
    <row r="1211" spans="4:4">
      <c r="D1211" s="854"/>
    </row>
    <row r="1212" spans="4:4">
      <c r="D1212" s="854"/>
    </row>
    <row r="1213" spans="4:4">
      <c r="D1213" s="854"/>
    </row>
    <row r="1214" spans="4:4">
      <c r="D1214" s="854"/>
    </row>
    <row r="1215" spans="4:4">
      <c r="D1215" s="854"/>
    </row>
    <row r="1216" spans="4:4">
      <c r="D1216" s="854"/>
    </row>
    <row r="1217" spans="4:4">
      <c r="D1217" s="854"/>
    </row>
    <row r="1218" spans="4:4">
      <c r="D1218" s="854"/>
    </row>
    <row r="1219" spans="4:4">
      <c r="D1219" s="854"/>
    </row>
    <row r="1220" spans="4:4">
      <c r="D1220" s="854"/>
    </row>
    <row r="1221" spans="4:4">
      <c r="D1221" s="854"/>
    </row>
    <row r="1222" spans="4:4">
      <c r="D1222" s="854"/>
    </row>
    <row r="1223" spans="4:4">
      <c r="D1223" s="854"/>
    </row>
    <row r="1224" spans="4:4">
      <c r="D1224" s="854"/>
    </row>
    <row r="1225" spans="4:4">
      <c r="D1225" s="854"/>
    </row>
    <row r="1226" spans="4:4">
      <c r="D1226" s="854"/>
    </row>
    <row r="1227" spans="4:4">
      <c r="D1227" s="854"/>
    </row>
    <row r="1228" spans="4:4">
      <c r="D1228" s="854"/>
    </row>
    <row r="1229" spans="4:4">
      <c r="D1229" s="854"/>
    </row>
    <row r="1230" spans="4:4">
      <c r="D1230" s="854"/>
    </row>
    <row r="1231" spans="4:4">
      <c r="D1231" s="854"/>
    </row>
    <row r="1232" spans="4:4">
      <c r="D1232" s="854"/>
    </row>
    <row r="1233" spans="4:4">
      <c r="D1233" s="854"/>
    </row>
    <row r="1234" spans="4:4">
      <c r="D1234" s="854"/>
    </row>
    <row r="1235" spans="4:4">
      <c r="D1235" s="854"/>
    </row>
    <row r="1236" spans="4:4">
      <c r="D1236" s="854"/>
    </row>
    <row r="1237" spans="4:4">
      <c r="D1237" s="854"/>
    </row>
    <row r="1238" spans="4:4">
      <c r="D1238" s="854"/>
    </row>
    <row r="1239" spans="4:4">
      <c r="D1239" s="854"/>
    </row>
    <row r="1240" spans="4:4">
      <c r="D1240" s="854"/>
    </row>
    <row r="1241" spans="4:4">
      <c r="D1241" s="854"/>
    </row>
    <row r="1242" spans="4:4">
      <c r="D1242" s="854"/>
    </row>
    <row r="1243" spans="4:4">
      <c r="D1243" s="854"/>
    </row>
    <row r="1244" spans="4:4">
      <c r="D1244" s="854"/>
    </row>
    <row r="1245" spans="4:4">
      <c r="D1245" s="854"/>
    </row>
    <row r="1246" spans="4:4">
      <c r="D1246" s="854"/>
    </row>
    <row r="1247" spans="4:4">
      <c r="D1247" s="854"/>
    </row>
    <row r="1248" spans="4:4">
      <c r="D1248" s="854"/>
    </row>
    <row r="1249" spans="4:4">
      <c r="D1249" s="854"/>
    </row>
    <row r="1250" spans="4:4">
      <c r="D1250" s="854"/>
    </row>
    <row r="1251" spans="4:4">
      <c r="D1251" s="854"/>
    </row>
    <row r="1252" spans="4:4">
      <c r="D1252" s="854"/>
    </row>
    <row r="1253" spans="4:4">
      <c r="D1253" s="854"/>
    </row>
    <row r="1254" spans="4:4">
      <c r="D1254" s="854"/>
    </row>
    <row r="1255" spans="4:4">
      <c r="D1255" s="854"/>
    </row>
    <row r="1256" spans="4:4">
      <c r="D1256" s="854"/>
    </row>
    <row r="1257" spans="4:4">
      <c r="D1257" s="854"/>
    </row>
    <row r="1258" spans="4:4">
      <c r="D1258" s="854"/>
    </row>
    <row r="1259" spans="4:4">
      <c r="D1259" s="854"/>
    </row>
    <row r="1260" spans="4:4">
      <c r="D1260" s="854"/>
    </row>
    <row r="1261" spans="4:4">
      <c r="D1261" s="854"/>
    </row>
    <row r="1262" spans="4:4">
      <c r="D1262" s="854"/>
    </row>
    <row r="1263" spans="4:4">
      <c r="D1263" s="854"/>
    </row>
    <row r="1264" spans="4:4">
      <c r="D1264" s="854"/>
    </row>
    <row r="1265" spans="4:4">
      <c r="D1265" s="854"/>
    </row>
    <row r="1266" spans="4:4">
      <c r="D1266" s="854"/>
    </row>
    <row r="1267" spans="4:4">
      <c r="D1267" s="854"/>
    </row>
    <row r="1268" spans="4:4">
      <c r="D1268" s="854"/>
    </row>
    <row r="1269" spans="4:4">
      <c r="D1269" s="854"/>
    </row>
    <row r="1270" spans="4:4">
      <c r="D1270" s="854"/>
    </row>
    <row r="1271" spans="4:4">
      <c r="D1271" s="854"/>
    </row>
    <row r="1272" spans="4:4">
      <c r="D1272" s="854"/>
    </row>
    <row r="1273" spans="4:4">
      <c r="D1273" s="854"/>
    </row>
    <row r="1274" spans="4:4">
      <c r="D1274" s="854"/>
    </row>
    <row r="1275" spans="4:4">
      <c r="D1275" s="854"/>
    </row>
    <row r="1276" spans="4:4">
      <c r="D1276" s="854"/>
    </row>
    <row r="1277" spans="4:4">
      <c r="D1277" s="854"/>
    </row>
    <row r="1278" spans="4:4">
      <c r="D1278" s="854"/>
    </row>
    <row r="1279" spans="4:4">
      <c r="D1279" s="854"/>
    </row>
    <row r="1280" spans="4:4">
      <c r="D1280" s="854"/>
    </row>
    <row r="1281" spans="4:4">
      <c r="D1281" s="854"/>
    </row>
    <row r="1282" spans="4:4">
      <c r="D1282" s="854"/>
    </row>
    <row r="1283" spans="4:4">
      <c r="D1283" s="854"/>
    </row>
    <row r="1284" spans="4:4">
      <c r="D1284" s="854"/>
    </row>
    <row r="1285" spans="4:4">
      <c r="D1285" s="854"/>
    </row>
    <row r="1286" spans="4:4">
      <c r="D1286" s="854"/>
    </row>
    <row r="1287" spans="4:4">
      <c r="D1287" s="854"/>
    </row>
    <row r="1288" spans="4:4">
      <c r="D1288" s="854"/>
    </row>
    <row r="1289" spans="4:4">
      <c r="D1289" s="854"/>
    </row>
    <row r="1290" spans="4:4">
      <c r="D1290" s="854"/>
    </row>
    <row r="1291" spans="4:4">
      <c r="D1291" s="854"/>
    </row>
    <row r="1292" spans="4:4">
      <c r="D1292" s="854"/>
    </row>
    <row r="1293" spans="4:4">
      <c r="D1293" s="854"/>
    </row>
    <row r="1294" spans="4:4">
      <c r="D1294" s="854"/>
    </row>
    <row r="1295" spans="4:4">
      <c r="D1295" s="854"/>
    </row>
    <row r="1296" spans="4:4">
      <c r="D1296" s="854"/>
    </row>
    <row r="1297" spans="4:4">
      <c r="D1297" s="854"/>
    </row>
    <row r="1298" spans="4:4">
      <c r="D1298" s="854"/>
    </row>
    <row r="1299" spans="4:4">
      <c r="D1299" s="854"/>
    </row>
    <row r="1300" spans="4:4">
      <c r="D1300" s="854"/>
    </row>
    <row r="1301" spans="4:4">
      <c r="D1301" s="854"/>
    </row>
    <row r="1302" spans="4:4">
      <c r="D1302" s="854"/>
    </row>
    <row r="1303" spans="4:4">
      <c r="D1303" s="854"/>
    </row>
    <row r="1304" spans="4:4">
      <c r="D1304" s="854"/>
    </row>
    <row r="1305" spans="4:4">
      <c r="D1305" s="854"/>
    </row>
    <row r="1306" spans="4:4">
      <c r="D1306" s="854"/>
    </row>
    <row r="1307" spans="4:4">
      <c r="D1307" s="854"/>
    </row>
    <row r="1308" spans="4:4">
      <c r="D1308" s="854"/>
    </row>
    <row r="1309" spans="4:4">
      <c r="D1309" s="854"/>
    </row>
    <row r="1310" spans="4:4">
      <c r="D1310" s="854"/>
    </row>
    <row r="1311" spans="4:4">
      <c r="D1311" s="854"/>
    </row>
    <row r="1312" spans="4:4">
      <c r="D1312" s="854"/>
    </row>
    <row r="1313" spans="4:4">
      <c r="D1313" s="854"/>
    </row>
    <row r="1314" spans="4:4">
      <c r="D1314" s="854"/>
    </row>
    <row r="1315" spans="4:4">
      <c r="D1315" s="854"/>
    </row>
    <row r="1316" spans="4:4">
      <c r="D1316" s="854"/>
    </row>
    <row r="1317" spans="4:4">
      <c r="D1317" s="854"/>
    </row>
    <row r="1318" spans="4:4">
      <c r="D1318" s="854"/>
    </row>
    <row r="1319" spans="4:4">
      <c r="D1319" s="854"/>
    </row>
    <row r="1320" spans="4:4">
      <c r="D1320" s="854"/>
    </row>
    <row r="1321" spans="4:4">
      <c r="D1321" s="854"/>
    </row>
    <row r="1322" spans="4:4">
      <c r="D1322" s="854"/>
    </row>
    <row r="1323" spans="4:4">
      <c r="D1323" s="854"/>
    </row>
    <row r="1324" spans="4:4">
      <c r="D1324" s="854"/>
    </row>
    <row r="1325" spans="4:4">
      <c r="D1325" s="854"/>
    </row>
    <row r="1326" spans="4:4">
      <c r="D1326" s="854"/>
    </row>
    <row r="1327" spans="4:4">
      <c r="D1327" s="854"/>
    </row>
    <row r="1328" spans="4:4">
      <c r="D1328" s="854"/>
    </row>
    <row r="1329" spans="4:4">
      <c r="D1329" s="854"/>
    </row>
    <row r="1330" spans="4:4">
      <c r="D1330" s="854"/>
    </row>
    <row r="1331" spans="4:4">
      <c r="D1331" s="854"/>
    </row>
    <row r="1332" spans="4:4">
      <c r="D1332" s="854"/>
    </row>
    <row r="1333" spans="4:4">
      <c r="D1333" s="854"/>
    </row>
    <row r="1334" spans="4:4">
      <c r="D1334" s="854"/>
    </row>
    <row r="1335" spans="4:4">
      <c r="D1335" s="854"/>
    </row>
    <row r="1336" spans="4:4">
      <c r="D1336" s="854"/>
    </row>
    <row r="1337" spans="4:4">
      <c r="D1337" s="854"/>
    </row>
    <row r="1338" spans="4:4">
      <c r="D1338" s="854"/>
    </row>
    <row r="1339" spans="4:4">
      <c r="D1339" s="854"/>
    </row>
    <row r="1340" spans="4:4">
      <c r="D1340" s="854"/>
    </row>
    <row r="1341" spans="4:4">
      <c r="D1341" s="854"/>
    </row>
    <row r="1342" spans="4:4">
      <c r="D1342" s="854"/>
    </row>
    <row r="1343" spans="4:4">
      <c r="D1343" s="854"/>
    </row>
    <row r="1344" spans="4:4">
      <c r="D1344" s="854"/>
    </row>
    <row r="1345" spans="4:4">
      <c r="D1345" s="854"/>
    </row>
    <row r="1346" spans="4:4">
      <c r="D1346" s="854"/>
    </row>
    <row r="1347" spans="4:4">
      <c r="D1347" s="854"/>
    </row>
    <row r="1348" spans="4:4">
      <c r="D1348" s="854"/>
    </row>
    <row r="1349" spans="4:4">
      <c r="D1349" s="854"/>
    </row>
    <row r="1350" spans="4:4">
      <c r="D1350" s="854"/>
    </row>
    <row r="1351" spans="4:4">
      <c r="D1351" s="854"/>
    </row>
    <row r="1352" spans="4:4">
      <c r="D1352" s="854"/>
    </row>
    <row r="1353" spans="4:4">
      <c r="D1353" s="854"/>
    </row>
    <row r="1354" spans="4:4">
      <c r="D1354" s="854"/>
    </row>
    <row r="1355" spans="4:4">
      <c r="D1355" s="854"/>
    </row>
    <row r="1356" spans="4:4">
      <c r="D1356" s="854"/>
    </row>
    <row r="1357" spans="4:4">
      <c r="D1357" s="854"/>
    </row>
    <row r="1358" spans="4:4">
      <c r="D1358" s="854"/>
    </row>
    <row r="1359" spans="4:4">
      <c r="D1359" s="854"/>
    </row>
    <row r="1360" spans="4:4">
      <c r="D1360" s="854"/>
    </row>
    <row r="1361" spans="4:4">
      <c r="D1361" s="854"/>
    </row>
    <row r="1362" spans="4:4">
      <c r="D1362" s="854"/>
    </row>
    <row r="1363" spans="4:4">
      <c r="D1363" s="854"/>
    </row>
    <row r="1364" spans="4:4">
      <c r="D1364" s="854"/>
    </row>
    <row r="1365" spans="4:4">
      <c r="D1365" s="854"/>
    </row>
    <row r="1366" spans="4:4">
      <c r="D1366" s="854"/>
    </row>
    <row r="1367" spans="4:4">
      <c r="D1367" s="854"/>
    </row>
    <row r="1368" spans="4:4">
      <c r="D1368" s="854"/>
    </row>
    <row r="1369" spans="4:4">
      <c r="D1369" s="854"/>
    </row>
    <row r="1370" spans="4:4">
      <c r="D1370" s="854"/>
    </row>
    <row r="1371" spans="4:4">
      <c r="D1371" s="854"/>
    </row>
    <row r="1372" spans="4:4">
      <c r="D1372" s="854"/>
    </row>
    <row r="1373" spans="4:4">
      <c r="D1373" s="854"/>
    </row>
    <row r="1374" spans="4:4">
      <c r="D1374" s="854"/>
    </row>
    <row r="1375" spans="4:4">
      <c r="D1375" s="854"/>
    </row>
    <row r="1376" spans="4:4">
      <c r="D1376" s="854"/>
    </row>
    <row r="1377" spans="4:4">
      <c r="D1377" s="854"/>
    </row>
    <row r="1378" spans="4:4">
      <c r="D1378" s="854"/>
    </row>
    <row r="1379" spans="4:4">
      <c r="D1379" s="854"/>
    </row>
    <row r="1380" spans="4:4">
      <c r="D1380" s="854"/>
    </row>
    <row r="1381" spans="4:4">
      <c r="D1381" s="854"/>
    </row>
    <row r="1382" spans="4:4">
      <c r="D1382" s="854"/>
    </row>
    <row r="1383" spans="4:4">
      <c r="D1383" s="854"/>
    </row>
    <row r="1384" spans="4:4">
      <c r="D1384" s="854"/>
    </row>
    <row r="1385" spans="4:4">
      <c r="D1385" s="854"/>
    </row>
    <row r="1386" spans="4:4">
      <c r="D1386" s="854"/>
    </row>
    <row r="1387" spans="4:4">
      <c r="D1387" s="854"/>
    </row>
    <row r="1388" spans="4:4">
      <c r="D1388" s="854"/>
    </row>
    <row r="1389" spans="4:4">
      <c r="D1389" s="854"/>
    </row>
    <row r="1390" spans="4:4">
      <c r="D1390" s="854"/>
    </row>
    <row r="1391" spans="4:4">
      <c r="D1391" s="854"/>
    </row>
    <row r="1392" spans="4:4">
      <c r="D1392" s="854"/>
    </row>
    <row r="1393" spans="4:4">
      <c r="D1393" s="854"/>
    </row>
    <row r="1394" spans="4:4">
      <c r="D1394" s="854"/>
    </row>
    <row r="1395" spans="4:4">
      <c r="D1395" s="854"/>
    </row>
    <row r="1396" spans="4:4">
      <c r="D1396" s="854"/>
    </row>
    <row r="1397" spans="4:4">
      <c r="D1397" s="854"/>
    </row>
    <row r="1398" spans="4:4">
      <c r="D1398" s="854"/>
    </row>
    <row r="1399" spans="4:4">
      <c r="D1399" s="854"/>
    </row>
    <row r="1400" spans="4:4">
      <c r="D1400" s="854"/>
    </row>
    <row r="1401" spans="4:4">
      <c r="D1401" s="854"/>
    </row>
    <row r="1402" spans="4:4">
      <c r="D1402" s="854"/>
    </row>
    <row r="1403" spans="4:4">
      <c r="D1403" s="854"/>
    </row>
    <row r="1404" spans="4:4">
      <c r="D1404" s="854"/>
    </row>
    <row r="1405" spans="4:4">
      <c r="D1405" s="854"/>
    </row>
    <row r="1406" spans="4:4">
      <c r="D1406" s="854"/>
    </row>
    <row r="1407" spans="4:4">
      <c r="D1407" s="854"/>
    </row>
    <row r="1408" spans="4:4">
      <c r="D1408" s="854"/>
    </row>
    <row r="1409" spans="4:4">
      <c r="D1409" s="854"/>
    </row>
    <row r="1410" spans="4:4">
      <c r="D1410" s="854"/>
    </row>
    <row r="1411" spans="4:4">
      <c r="D1411" s="854"/>
    </row>
    <row r="1412" spans="4:4">
      <c r="D1412" s="854"/>
    </row>
    <row r="1413" spans="4:4">
      <c r="D1413" s="854"/>
    </row>
    <row r="1414" spans="4:4">
      <c r="D1414" s="854"/>
    </row>
    <row r="1415" spans="4:4">
      <c r="D1415" s="854"/>
    </row>
    <row r="1416" spans="4:4">
      <c r="D1416" s="854"/>
    </row>
    <row r="1417" spans="4:4">
      <c r="D1417" s="854"/>
    </row>
    <row r="1418" spans="4:4">
      <c r="D1418" s="854"/>
    </row>
    <row r="1419" spans="4:4">
      <c r="D1419" s="854"/>
    </row>
    <row r="1420" spans="4:4">
      <c r="D1420" s="854"/>
    </row>
    <row r="1421" spans="4:4">
      <c r="D1421" s="854"/>
    </row>
    <row r="1422" spans="4:4">
      <c r="D1422" s="854"/>
    </row>
    <row r="1423" spans="4:4">
      <c r="D1423" s="854"/>
    </row>
    <row r="1424" spans="4:4">
      <c r="D1424" s="854"/>
    </row>
    <row r="1425" spans="4:4">
      <c r="D1425" s="854"/>
    </row>
    <row r="1426" spans="4:4">
      <c r="D1426" s="854"/>
    </row>
    <row r="1427" spans="4:4">
      <c r="D1427" s="854"/>
    </row>
    <row r="1428" spans="4:4">
      <c r="D1428" s="854"/>
    </row>
    <row r="1429" spans="4:4">
      <c r="D1429" s="854"/>
    </row>
    <row r="1430" spans="4:4">
      <c r="D1430" s="854"/>
    </row>
    <row r="1431" spans="4:4">
      <c r="D1431" s="854"/>
    </row>
    <row r="1432" spans="4:4">
      <c r="D1432" s="854"/>
    </row>
    <row r="1433" spans="4:4">
      <c r="D1433" s="854"/>
    </row>
    <row r="1434" spans="4:4">
      <c r="D1434" s="854"/>
    </row>
    <row r="1435" spans="4:4">
      <c r="D1435" s="854"/>
    </row>
    <row r="1436" spans="4:4">
      <c r="D1436" s="854"/>
    </row>
    <row r="1437" spans="4:4">
      <c r="D1437" s="854"/>
    </row>
    <row r="1438" spans="4:4">
      <c r="D1438" s="854"/>
    </row>
    <row r="1439" spans="4:4">
      <c r="D1439" s="854"/>
    </row>
    <row r="1440" spans="4:4">
      <c r="D1440" s="854"/>
    </row>
    <row r="1441" spans="4:4">
      <c r="D1441" s="854"/>
    </row>
    <row r="1442" spans="4:4">
      <c r="D1442" s="854"/>
    </row>
    <row r="1443" spans="4:4">
      <c r="D1443" s="854"/>
    </row>
    <row r="1444" spans="4:4">
      <c r="D1444" s="854"/>
    </row>
    <row r="1445" spans="4:4">
      <c r="D1445" s="854"/>
    </row>
    <row r="1446" spans="4:4">
      <c r="D1446" s="854"/>
    </row>
    <row r="1447" spans="4:4">
      <c r="D1447" s="854"/>
    </row>
    <row r="1448" spans="4:4">
      <c r="D1448" s="854"/>
    </row>
    <row r="1449" spans="4:4">
      <c r="D1449" s="854"/>
    </row>
    <row r="1450" spans="4:4">
      <c r="D1450" s="854"/>
    </row>
    <row r="1451" spans="4:4">
      <c r="D1451" s="854"/>
    </row>
    <row r="1452" spans="4:4">
      <c r="D1452" s="854"/>
    </row>
    <row r="1453" spans="4:4">
      <c r="D1453" s="854"/>
    </row>
    <row r="1454" spans="4:4">
      <c r="D1454" s="854"/>
    </row>
    <row r="1455" spans="4:4">
      <c r="D1455" s="854"/>
    </row>
    <row r="1456" spans="4:4">
      <c r="D1456" s="854"/>
    </row>
    <row r="1457" spans="4:4">
      <c r="D1457" s="854"/>
    </row>
    <row r="1458" spans="4:4">
      <c r="D1458" s="854"/>
    </row>
    <row r="1459" spans="4:4">
      <c r="D1459" s="854"/>
    </row>
    <row r="1460" spans="4:4">
      <c r="D1460" s="854"/>
    </row>
    <row r="1461" spans="4:4">
      <c r="D1461" s="854"/>
    </row>
    <row r="1462" spans="4:4">
      <c r="D1462" s="854"/>
    </row>
    <row r="1463" spans="4:4">
      <c r="D1463" s="854"/>
    </row>
    <row r="1464" spans="4:4">
      <c r="D1464" s="854"/>
    </row>
    <row r="1465" spans="4:4">
      <c r="D1465" s="854"/>
    </row>
    <row r="1466" spans="4:4">
      <c r="D1466" s="854"/>
    </row>
    <row r="1467" spans="4:4">
      <c r="D1467" s="854"/>
    </row>
    <row r="1468" spans="4:4">
      <c r="D1468" s="854"/>
    </row>
    <row r="1469" spans="4:4">
      <c r="D1469" s="854"/>
    </row>
    <row r="1470" spans="4:4">
      <c r="D1470" s="854"/>
    </row>
    <row r="1471" spans="4:4">
      <c r="D1471" s="854"/>
    </row>
    <row r="1472" spans="4:4">
      <c r="D1472" s="854"/>
    </row>
    <row r="1473" spans="4:4">
      <c r="D1473" s="854"/>
    </row>
    <row r="1474" spans="4:4">
      <c r="D1474" s="854"/>
    </row>
    <row r="1475" spans="4:4">
      <c r="D1475" s="854"/>
    </row>
    <row r="1476" spans="4:4">
      <c r="D1476" s="854"/>
    </row>
    <row r="1477" spans="4:4">
      <c r="D1477" s="854"/>
    </row>
    <row r="1478" spans="4:4">
      <c r="D1478" s="854"/>
    </row>
    <row r="1479" spans="4:4">
      <c r="D1479" s="854"/>
    </row>
    <row r="1480" spans="4:4">
      <c r="D1480" s="854"/>
    </row>
    <row r="1481" spans="4:4">
      <c r="D1481" s="854"/>
    </row>
    <row r="1482" spans="4:4">
      <c r="D1482" s="854"/>
    </row>
    <row r="1483" spans="4:4">
      <c r="D1483" s="854"/>
    </row>
    <row r="1484" spans="4:4">
      <c r="D1484" s="854"/>
    </row>
    <row r="1485" spans="4:4">
      <c r="D1485" s="854"/>
    </row>
    <row r="1486" spans="4:4">
      <c r="D1486" s="854"/>
    </row>
    <row r="1487" spans="4:4">
      <c r="D1487" s="854"/>
    </row>
    <row r="1488" spans="4:4">
      <c r="D1488" s="854"/>
    </row>
    <row r="1489" spans="4:4">
      <c r="D1489" s="854"/>
    </row>
    <row r="1490" spans="4:4">
      <c r="D1490" s="854"/>
    </row>
    <row r="1491" spans="4:4">
      <c r="D1491" s="854"/>
    </row>
    <row r="1492" spans="4:4">
      <c r="D1492" s="854"/>
    </row>
    <row r="1493" spans="4:4">
      <c r="D1493" s="854"/>
    </row>
    <row r="1494" spans="4:4">
      <c r="D1494" s="854"/>
    </row>
    <row r="1495" spans="4:4">
      <c r="D1495" s="854"/>
    </row>
    <row r="1496" spans="4:4">
      <c r="D1496" s="854"/>
    </row>
    <row r="1497" spans="4:4">
      <c r="D1497" s="854"/>
    </row>
    <row r="1498" spans="4:4">
      <c r="D1498" s="854"/>
    </row>
    <row r="1499" spans="4:4">
      <c r="D1499" s="854"/>
    </row>
    <row r="1500" spans="4:4">
      <c r="D1500" s="854"/>
    </row>
    <row r="1501" spans="4:4">
      <c r="D1501" s="854"/>
    </row>
    <row r="1502" spans="4:4">
      <c r="D1502" s="854"/>
    </row>
    <row r="1503" spans="4:4">
      <c r="D1503" s="854"/>
    </row>
    <row r="1504" spans="4:4">
      <c r="D1504" s="854"/>
    </row>
    <row r="1505" spans="4:4">
      <c r="D1505" s="854"/>
    </row>
    <row r="1506" spans="4:4">
      <c r="D1506" s="854"/>
    </row>
    <row r="1507" spans="4:4">
      <c r="D1507" s="854"/>
    </row>
    <row r="1508" spans="4:4">
      <c r="D1508" s="854"/>
    </row>
    <row r="1509" spans="4:4">
      <c r="D1509" s="854"/>
    </row>
    <row r="1510" spans="4:4">
      <c r="D1510" s="854"/>
    </row>
    <row r="1511" spans="4:4">
      <c r="D1511" s="854"/>
    </row>
    <row r="1512" spans="4:4">
      <c r="D1512" s="854"/>
    </row>
    <row r="1513" spans="4:4">
      <c r="D1513" s="854"/>
    </row>
    <row r="1514" spans="4:4">
      <c r="D1514" s="854"/>
    </row>
    <row r="1515" spans="4:4">
      <c r="D1515" s="854"/>
    </row>
    <row r="1516" spans="4:4">
      <c r="D1516" s="854"/>
    </row>
    <row r="1517" spans="4:4">
      <c r="D1517" s="854"/>
    </row>
    <row r="1518" spans="4:4">
      <c r="D1518" s="854"/>
    </row>
    <row r="1519" spans="4:4">
      <c r="D1519" s="854"/>
    </row>
    <row r="1520" spans="4:4">
      <c r="D1520" s="854"/>
    </row>
    <row r="1521" spans="4:4">
      <c r="D1521" s="854"/>
    </row>
    <row r="1522" spans="4:4">
      <c r="D1522" s="854"/>
    </row>
    <row r="1523" spans="4:4">
      <c r="D1523" s="854"/>
    </row>
    <row r="1524" spans="4:4">
      <c r="D1524" s="854"/>
    </row>
    <row r="1525" spans="4:4">
      <c r="D1525" s="854"/>
    </row>
    <row r="1526" spans="4:4">
      <c r="D1526" s="854"/>
    </row>
    <row r="1527" spans="4:4">
      <c r="D1527" s="854"/>
    </row>
    <row r="1528" spans="4:4">
      <c r="D1528" s="854"/>
    </row>
    <row r="1529" spans="4:4">
      <c r="D1529" s="854"/>
    </row>
    <row r="1530" spans="4:4">
      <c r="D1530" s="854"/>
    </row>
    <row r="1531" spans="4:4">
      <c r="D1531" s="854"/>
    </row>
    <row r="1532" spans="4:4">
      <c r="D1532" s="854"/>
    </row>
    <row r="1533" spans="4:4">
      <c r="D1533" s="854"/>
    </row>
    <row r="1534" spans="4:4">
      <c r="D1534" s="854"/>
    </row>
    <row r="1535" spans="4:4">
      <c r="D1535" s="854"/>
    </row>
    <row r="1536" spans="4:4">
      <c r="D1536" s="854"/>
    </row>
    <row r="1537" spans="4:4">
      <c r="D1537" s="854"/>
    </row>
    <row r="1538" spans="4:4">
      <c r="D1538" s="854"/>
    </row>
    <row r="1539" spans="4:4">
      <c r="D1539" s="854"/>
    </row>
    <row r="1540" spans="4:4">
      <c r="D1540" s="854"/>
    </row>
    <row r="1541" spans="4:4">
      <c r="D1541" s="854"/>
    </row>
    <row r="1542" spans="4:4">
      <c r="D1542" s="854"/>
    </row>
    <row r="1543" spans="4:4">
      <c r="D1543" s="854"/>
    </row>
    <row r="1544" spans="4:4">
      <c r="D1544" s="854"/>
    </row>
    <row r="1545" spans="4:4">
      <c r="D1545" s="854"/>
    </row>
    <row r="1546" spans="4:4">
      <c r="D1546" s="854"/>
    </row>
    <row r="1547" spans="4:4">
      <c r="D1547" s="854"/>
    </row>
    <row r="1548" spans="4:4">
      <c r="D1548" s="854"/>
    </row>
    <row r="1549" spans="4:4">
      <c r="D1549" s="854"/>
    </row>
    <row r="1550" spans="4:4">
      <c r="D1550" s="854"/>
    </row>
    <row r="1551" spans="4:4">
      <c r="D1551" s="854"/>
    </row>
    <row r="1552" spans="4:4">
      <c r="D1552" s="854"/>
    </row>
    <row r="1553" spans="4:4">
      <c r="D1553" s="854"/>
    </row>
    <row r="1554" spans="4:4">
      <c r="D1554" s="854"/>
    </row>
    <row r="1555" spans="4:4">
      <c r="D1555" s="854"/>
    </row>
    <row r="1556" spans="4:4">
      <c r="D1556" s="854"/>
    </row>
    <row r="1557" spans="4:4">
      <c r="D1557" s="854"/>
    </row>
    <row r="1558" spans="4:4">
      <c r="D1558" s="854"/>
    </row>
    <row r="1559" spans="4:4">
      <c r="D1559" s="854"/>
    </row>
    <row r="1560" spans="4:4">
      <c r="D1560" s="854"/>
    </row>
    <row r="1561" spans="4:4">
      <c r="D1561" s="854"/>
    </row>
    <row r="1562" spans="4:4">
      <c r="D1562" s="854"/>
    </row>
    <row r="1563" spans="4:4">
      <c r="D1563" s="854"/>
    </row>
    <row r="1564" spans="4:4">
      <c r="D1564" s="854"/>
    </row>
    <row r="1565" spans="4:4">
      <c r="D1565" s="854"/>
    </row>
    <row r="1566" spans="4:4">
      <c r="D1566" s="854"/>
    </row>
    <row r="1567" spans="4:4">
      <c r="D1567" s="854"/>
    </row>
    <row r="1568" spans="4:4">
      <c r="D1568" s="854"/>
    </row>
    <row r="1569" spans="4:4">
      <c r="D1569" s="854"/>
    </row>
    <row r="1570" spans="4:4">
      <c r="D1570" s="854"/>
    </row>
    <row r="1571" spans="4:4">
      <c r="D1571" s="854"/>
    </row>
    <row r="1572" spans="4:4">
      <c r="D1572" s="854"/>
    </row>
    <row r="1573" spans="4:4">
      <c r="D1573" s="854"/>
    </row>
    <row r="1574" spans="4:4">
      <c r="D1574" s="854"/>
    </row>
    <row r="1575" spans="4:4">
      <c r="D1575" s="854"/>
    </row>
    <row r="1576" spans="4:4">
      <c r="D1576" s="854"/>
    </row>
    <row r="1577" spans="4:4">
      <c r="D1577" s="854"/>
    </row>
    <row r="1578" spans="4:4">
      <c r="D1578" s="854"/>
    </row>
    <row r="1579" spans="4:4">
      <c r="D1579" s="854"/>
    </row>
    <row r="1580" spans="4:4">
      <c r="D1580" s="854"/>
    </row>
    <row r="1581" spans="4:4">
      <c r="D1581" s="854"/>
    </row>
    <row r="1582" spans="4:4">
      <c r="D1582" s="854"/>
    </row>
    <row r="1583" spans="4:4">
      <c r="D1583" s="854"/>
    </row>
    <row r="1584" spans="4:4">
      <c r="D1584" s="854"/>
    </row>
    <row r="1585" spans="4:4">
      <c r="D1585" s="854"/>
    </row>
    <row r="1586" spans="4:4">
      <c r="D1586" s="854"/>
    </row>
    <row r="1587" spans="4:4">
      <c r="D1587" s="854"/>
    </row>
    <row r="1588" spans="4:4">
      <c r="D1588" s="854"/>
    </row>
    <row r="1589" spans="4:4">
      <c r="D1589" s="854"/>
    </row>
    <row r="1590" spans="4:4">
      <c r="D1590" s="854"/>
    </row>
    <row r="1591" spans="4:4">
      <c r="D1591" s="854"/>
    </row>
    <row r="1592" spans="4:4">
      <c r="D1592" s="854"/>
    </row>
    <row r="1593" spans="4:4">
      <c r="D1593" s="854"/>
    </row>
    <row r="1594" spans="4:4">
      <c r="D1594" s="854"/>
    </row>
    <row r="1595" spans="4:4">
      <c r="D1595" s="854"/>
    </row>
    <row r="1596" spans="4:4">
      <c r="D1596" s="854"/>
    </row>
    <row r="1597" spans="4:4">
      <c r="D1597" s="854"/>
    </row>
    <row r="1598" spans="4:4">
      <c r="D1598" s="854"/>
    </row>
    <row r="1599" spans="4:4">
      <c r="D1599" s="854"/>
    </row>
    <row r="1600" spans="4:4">
      <c r="D1600" s="854"/>
    </row>
    <row r="1601" spans="4:4">
      <c r="D1601" s="854"/>
    </row>
    <row r="1602" spans="4:4">
      <c r="D1602" s="854"/>
    </row>
    <row r="1603" spans="4:4">
      <c r="D1603" s="854"/>
    </row>
    <row r="1604" spans="4:4">
      <c r="D1604" s="854"/>
    </row>
    <row r="1605" spans="4:4">
      <c r="D1605" s="854"/>
    </row>
    <row r="1606" spans="4:4">
      <c r="D1606" s="854"/>
    </row>
    <row r="1607" spans="4:4">
      <c r="D1607" s="854"/>
    </row>
    <row r="1608" spans="4:4">
      <c r="D1608" s="854"/>
    </row>
    <row r="1609" spans="4:4">
      <c r="D1609" s="854"/>
    </row>
    <row r="1610" spans="4:4">
      <c r="D1610" s="854"/>
    </row>
    <row r="1611" spans="4:4">
      <c r="D1611" s="854"/>
    </row>
    <row r="1612" spans="4:4">
      <c r="D1612" s="854"/>
    </row>
    <row r="1613" spans="4:4">
      <c r="D1613" s="854"/>
    </row>
    <row r="1614" spans="4:4">
      <c r="D1614" s="854"/>
    </row>
    <row r="1615" spans="4:4">
      <c r="D1615" s="854"/>
    </row>
    <row r="1616" spans="4:4">
      <c r="D1616" s="854"/>
    </row>
    <row r="1617" spans="4:4">
      <c r="D1617" s="854"/>
    </row>
    <row r="1618" spans="4:4">
      <c r="D1618" s="854"/>
    </row>
    <row r="1619" spans="4:4">
      <c r="D1619" s="854"/>
    </row>
    <row r="1620" spans="4:4">
      <c r="D1620" s="854"/>
    </row>
    <row r="1621" spans="4:4">
      <c r="D1621" s="854"/>
    </row>
    <row r="1622" spans="4:4">
      <c r="D1622" s="854"/>
    </row>
    <row r="1623" spans="4:4">
      <c r="D1623" s="854"/>
    </row>
    <row r="1624" spans="4:4">
      <c r="D1624" s="854"/>
    </row>
    <row r="1625" spans="4:4">
      <c r="D1625" s="854"/>
    </row>
    <row r="1626" spans="4:4">
      <c r="D1626" s="854"/>
    </row>
    <row r="1627" spans="4:4">
      <c r="D1627" s="854"/>
    </row>
    <row r="1628" spans="4:4">
      <c r="D1628" s="854"/>
    </row>
    <row r="1629" spans="4:4">
      <c r="D1629" s="854"/>
    </row>
    <row r="1630" spans="4:4">
      <c r="D1630" s="854"/>
    </row>
    <row r="1631" spans="4:4">
      <c r="D1631" s="854"/>
    </row>
    <row r="1632" spans="4:4">
      <c r="D1632" s="854"/>
    </row>
    <row r="1633" spans="4:4">
      <c r="D1633" s="854"/>
    </row>
    <row r="1634" spans="4:4">
      <c r="D1634" s="854"/>
    </row>
    <row r="1635" spans="4:4">
      <c r="D1635" s="854"/>
    </row>
    <row r="1636" spans="4:4">
      <c r="D1636" s="854"/>
    </row>
    <row r="1637" spans="4:4">
      <c r="D1637" s="854"/>
    </row>
    <row r="1638" spans="4:4">
      <c r="D1638" s="854"/>
    </row>
    <row r="1639" spans="4:4">
      <c r="D1639" s="854"/>
    </row>
    <row r="1640" spans="4:4">
      <c r="D1640" s="854"/>
    </row>
    <row r="1641" spans="4:4">
      <c r="D1641" s="854"/>
    </row>
    <row r="1642" spans="4:4">
      <c r="D1642" s="854"/>
    </row>
    <row r="1643" spans="4:4">
      <c r="D1643" s="854"/>
    </row>
    <row r="1644" spans="4:4">
      <c r="D1644" s="854"/>
    </row>
    <row r="1645" spans="4:4">
      <c r="D1645" s="854"/>
    </row>
    <row r="1646" spans="4:4">
      <c r="D1646" s="854"/>
    </row>
    <row r="1647" spans="4:4">
      <c r="D1647" s="854"/>
    </row>
    <row r="1648" spans="4:4">
      <c r="D1648" s="854"/>
    </row>
    <row r="1649" spans="4:4">
      <c r="D1649" s="854"/>
    </row>
    <row r="1650" spans="4:4">
      <c r="D1650" s="854"/>
    </row>
    <row r="1651" spans="4:4">
      <c r="D1651" s="854"/>
    </row>
    <row r="1652" spans="4:4">
      <c r="D1652" s="854"/>
    </row>
    <row r="1653" spans="4:4">
      <c r="D1653" s="854"/>
    </row>
    <row r="1654" spans="4:4">
      <c r="D1654" s="854"/>
    </row>
    <row r="1655" spans="4:4">
      <c r="D1655" s="854"/>
    </row>
    <row r="1656" spans="4:4">
      <c r="D1656" s="854"/>
    </row>
    <row r="1657" spans="4:4">
      <c r="D1657" s="854"/>
    </row>
    <row r="1658" spans="4:4">
      <c r="D1658" s="854"/>
    </row>
    <row r="1659" spans="4:4">
      <c r="D1659" s="854"/>
    </row>
    <row r="1660" spans="4:4">
      <c r="D1660" s="854"/>
    </row>
    <row r="1661" spans="4:4">
      <c r="D1661" s="854"/>
    </row>
    <row r="1662" spans="4:4">
      <c r="D1662" s="854"/>
    </row>
    <row r="1663" spans="4:4">
      <c r="D1663" s="854"/>
    </row>
    <row r="1664" spans="4:4">
      <c r="D1664" s="854"/>
    </row>
    <row r="1665" spans="4:4">
      <c r="D1665" s="854"/>
    </row>
    <row r="1666" spans="4:4">
      <c r="D1666" s="854"/>
    </row>
    <row r="1667" spans="4:4">
      <c r="D1667" s="854"/>
    </row>
    <row r="1668" spans="4:4">
      <c r="D1668" s="854"/>
    </row>
    <row r="1669" spans="4:4">
      <c r="D1669" s="854"/>
    </row>
    <row r="1670" spans="4:4">
      <c r="D1670" s="854"/>
    </row>
    <row r="1671" spans="4:4">
      <c r="D1671" s="854"/>
    </row>
    <row r="1672" spans="4:4">
      <c r="D1672" s="854"/>
    </row>
    <row r="1673" spans="4:4">
      <c r="D1673" s="854"/>
    </row>
    <row r="1674" spans="4:4">
      <c r="D1674" s="854"/>
    </row>
    <row r="1675" spans="4:4">
      <c r="D1675" s="854"/>
    </row>
    <row r="1676" spans="4:4">
      <c r="D1676" s="854"/>
    </row>
    <row r="1677" spans="4:4">
      <c r="D1677" s="854"/>
    </row>
    <row r="1678" spans="4:4">
      <c r="D1678" s="854"/>
    </row>
    <row r="1679" spans="4:4">
      <c r="D1679" s="854"/>
    </row>
    <row r="1680" spans="4:4">
      <c r="D1680" s="854"/>
    </row>
    <row r="1681" spans="4:4">
      <c r="D1681" s="854"/>
    </row>
    <row r="1682" spans="4:4">
      <c r="D1682" s="854"/>
    </row>
    <row r="1683" spans="4:4">
      <c r="D1683" s="854"/>
    </row>
    <row r="1684" spans="4:4">
      <c r="D1684" s="854"/>
    </row>
    <row r="1685" spans="4:4">
      <c r="D1685" s="854"/>
    </row>
    <row r="1686" spans="4:4">
      <c r="D1686" s="854"/>
    </row>
    <row r="1687" spans="4:4">
      <c r="D1687" s="854"/>
    </row>
    <row r="1688" spans="4:4">
      <c r="D1688" s="854"/>
    </row>
    <row r="1689" spans="4:4">
      <c r="D1689" s="854"/>
    </row>
    <row r="1690" spans="4:4">
      <c r="D1690" s="854"/>
    </row>
    <row r="1691" spans="4:4">
      <c r="D1691" s="854"/>
    </row>
    <row r="1692" spans="4:4">
      <c r="D1692" s="854"/>
    </row>
    <row r="1693" spans="4:4">
      <c r="D1693" s="854"/>
    </row>
    <row r="1694" spans="4:4">
      <c r="D1694" s="854"/>
    </row>
    <row r="1695" spans="4:4">
      <c r="D1695" s="854"/>
    </row>
    <row r="1696" spans="4:4">
      <c r="D1696" s="854"/>
    </row>
    <row r="1697" spans="4:4">
      <c r="D1697" s="854"/>
    </row>
    <row r="1698" spans="4:4">
      <c r="D1698" s="854"/>
    </row>
    <row r="1699" spans="4:4">
      <c r="D1699" s="854"/>
    </row>
    <row r="1700" spans="4:4">
      <c r="D1700" s="854"/>
    </row>
    <row r="1701" spans="4:4">
      <c r="D1701" s="854"/>
    </row>
    <row r="1702" spans="4:4">
      <c r="D1702" s="854"/>
    </row>
    <row r="1703" spans="4:4">
      <c r="D1703" s="854"/>
    </row>
    <row r="1704" spans="4:4">
      <c r="D1704" s="854"/>
    </row>
    <row r="1705" spans="4:4">
      <c r="D1705" s="854"/>
    </row>
    <row r="1706" spans="4:4">
      <c r="D1706" s="854"/>
    </row>
    <row r="1707" spans="4:4">
      <c r="D1707" s="854"/>
    </row>
    <row r="1708" spans="4:4">
      <c r="D1708" s="854"/>
    </row>
    <row r="1709" spans="4:4">
      <c r="D1709" s="854"/>
    </row>
    <row r="1710" spans="4:4">
      <c r="D1710" s="854"/>
    </row>
    <row r="1711" spans="4:4">
      <c r="D1711" s="854"/>
    </row>
    <row r="1712" spans="4:4">
      <c r="D1712" s="854"/>
    </row>
    <row r="1713" spans="4:4">
      <c r="D1713" s="854"/>
    </row>
    <row r="1714" spans="4:4">
      <c r="D1714" s="854"/>
    </row>
    <row r="1715" spans="4:4">
      <c r="D1715" s="854"/>
    </row>
    <row r="1716" spans="4:4">
      <c r="D1716" s="854"/>
    </row>
    <row r="1717" spans="4:4">
      <c r="D1717" s="854"/>
    </row>
    <row r="1718" spans="4:4">
      <c r="D1718" s="854"/>
    </row>
    <row r="1719" spans="4:4">
      <c r="D1719" s="854"/>
    </row>
    <row r="1720" spans="4:4">
      <c r="D1720" s="854"/>
    </row>
    <row r="1721" spans="4:4">
      <c r="D1721" s="854"/>
    </row>
    <row r="1722" spans="4:4">
      <c r="D1722" s="854"/>
    </row>
    <row r="1723" spans="4:4">
      <c r="D1723" s="854"/>
    </row>
    <row r="1724" spans="4:4">
      <c r="D1724" s="854"/>
    </row>
    <row r="1725" spans="4:4">
      <c r="D1725" s="854"/>
    </row>
    <row r="1726" spans="4:4">
      <c r="D1726" s="854"/>
    </row>
    <row r="1727" spans="4:4">
      <c r="D1727" s="854"/>
    </row>
    <row r="1728" spans="4:4">
      <c r="D1728" s="854"/>
    </row>
    <row r="1729" spans="4:4">
      <c r="D1729" s="854"/>
    </row>
    <row r="1730" spans="4:4">
      <c r="D1730" s="854"/>
    </row>
    <row r="1731" spans="4:4">
      <c r="D1731" s="854"/>
    </row>
    <row r="1732" spans="4:4">
      <c r="D1732" s="854"/>
    </row>
    <row r="1733" spans="4:4">
      <c r="D1733" s="854"/>
    </row>
    <row r="1734" spans="4:4">
      <c r="D1734" s="854"/>
    </row>
    <row r="1735" spans="4:4">
      <c r="D1735" s="854"/>
    </row>
    <row r="1736" spans="4:4">
      <c r="D1736" s="854"/>
    </row>
    <row r="1737" spans="4:4">
      <c r="D1737" s="854"/>
    </row>
    <row r="1738" spans="4:4">
      <c r="D1738" s="854"/>
    </row>
    <row r="1739" spans="4:4">
      <c r="D1739" s="854"/>
    </row>
    <row r="1740" spans="4:4">
      <c r="D1740" s="854"/>
    </row>
    <row r="1741" spans="4:4">
      <c r="D1741" s="854"/>
    </row>
    <row r="1742" spans="4:4">
      <c r="D1742" s="854"/>
    </row>
    <row r="1743" spans="4:4">
      <c r="D1743" s="854"/>
    </row>
    <row r="1744" spans="4:4">
      <c r="D1744" s="854"/>
    </row>
    <row r="1745" spans="4:4">
      <c r="D1745" s="854"/>
    </row>
    <row r="1746" spans="4:4">
      <c r="D1746" s="854"/>
    </row>
    <row r="1747" spans="4:4">
      <c r="D1747" s="854"/>
    </row>
    <row r="1748" spans="4:4">
      <c r="D1748" s="854"/>
    </row>
    <row r="1749" spans="4:4">
      <c r="D1749" s="854"/>
    </row>
    <row r="1750" spans="4:4">
      <c r="D1750" s="854"/>
    </row>
    <row r="1751" spans="4:4">
      <c r="D1751" s="854"/>
    </row>
    <row r="1752" spans="4:4">
      <c r="D1752" s="854"/>
    </row>
    <row r="1753" spans="4:4">
      <c r="D1753" s="854"/>
    </row>
    <row r="1754" spans="4:4">
      <c r="D1754" s="854"/>
    </row>
    <row r="1755" spans="4:4">
      <c r="D1755" s="854"/>
    </row>
    <row r="1756" spans="4:4">
      <c r="D1756" s="854"/>
    </row>
    <row r="1757" spans="4:4">
      <c r="D1757" s="854"/>
    </row>
    <row r="1758" spans="4:4">
      <c r="D1758" s="854"/>
    </row>
    <row r="1759" spans="4:4">
      <c r="D1759" s="854"/>
    </row>
    <row r="1760" spans="4:4">
      <c r="D1760" s="854"/>
    </row>
    <row r="1761" spans="4:4">
      <c r="D1761" s="854"/>
    </row>
    <row r="1762" spans="4:4">
      <c r="D1762" s="854"/>
    </row>
    <row r="1763" spans="4:4">
      <c r="D1763" s="854"/>
    </row>
    <row r="1764" spans="4:4">
      <c r="D1764" s="854"/>
    </row>
    <row r="1765" spans="4:4">
      <c r="D1765" s="854"/>
    </row>
    <row r="1766" spans="4:4">
      <c r="D1766" s="854"/>
    </row>
    <row r="1767" spans="4:4">
      <c r="D1767" s="854"/>
    </row>
    <row r="1768" spans="4:4">
      <c r="D1768" s="854"/>
    </row>
    <row r="1769" spans="4:4">
      <c r="D1769" s="854"/>
    </row>
    <row r="1770" spans="4:4">
      <c r="D1770" s="854"/>
    </row>
    <row r="1771" spans="4:4">
      <c r="D1771" s="854"/>
    </row>
    <row r="1772" spans="4:4">
      <c r="D1772" s="854"/>
    </row>
    <row r="1773" spans="4:4">
      <c r="D1773" s="854"/>
    </row>
    <row r="1774" spans="4:4">
      <c r="D1774" s="854"/>
    </row>
    <row r="1775" spans="4:4">
      <c r="D1775" s="854"/>
    </row>
    <row r="1776" spans="4:4">
      <c r="D1776" s="854"/>
    </row>
    <row r="1777" spans="4:4">
      <c r="D1777" s="854"/>
    </row>
    <row r="1778" spans="4:4">
      <c r="D1778" s="854"/>
    </row>
    <row r="1779" spans="4:4">
      <c r="D1779" s="854"/>
    </row>
    <row r="1780" spans="4:4">
      <c r="D1780" s="854"/>
    </row>
    <row r="1781" spans="4:4">
      <c r="D1781" s="854"/>
    </row>
    <row r="1782" spans="4:4">
      <c r="D1782" s="854"/>
    </row>
    <row r="1783" spans="4:4">
      <c r="D1783" s="854"/>
    </row>
    <row r="1784" spans="4:4">
      <c r="D1784" s="854"/>
    </row>
    <row r="1785" spans="4:4">
      <c r="D1785" s="854"/>
    </row>
    <row r="1786" spans="4:4">
      <c r="D1786" s="854"/>
    </row>
    <row r="1787" spans="4:4">
      <c r="D1787" s="854"/>
    </row>
    <row r="1788" spans="4:4">
      <c r="D1788" s="854"/>
    </row>
    <row r="1789" spans="4:4">
      <c r="D1789" s="854"/>
    </row>
    <row r="1790" spans="4:4">
      <c r="D1790" s="854"/>
    </row>
    <row r="1791" spans="4:4">
      <c r="D1791" s="854"/>
    </row>
    <row r="1792" spans="4:4">
      <c r="D1792" s="854"/>
    </row>
    <row r="1793" spans="4:4">
      <c r="D1793" s="854"/>
    </row>
    <row r="1794" spans="4:4">
      <c r="D1794" s="854"/>
    </row>
    <row r="1795" spans="4:4">
      <c r="D1795" s="854"/>
    </row>
    <row r="1796" spans="4:4">
      <c r="D1796" s="854"/>
    </row>
    <row r="1797" spans="4:4">
      <c r="D1797" s="854"/>
    </row>
    <row r="1798" spans="4:4">
      <c r="D1798" s="854"/>
    </row>
    <row r="1799" spans="4:4">
      <c r="D1799" s="854"/>
    </row>
    <row r="1800" spans="4:4">
      <c r="D1800" s="854"/>
    </row>
    <row r="1801" spans="4:4">
      <c r="D1801" s="854"/>
    </row>
    <row r="1802" spans="4:4">
      <c r="D1802" s="854"/>
    </row>
    <row r="1803" spans="4:4">
      <c r="D1803" s="854"/>
    </row>
    <row r="1804" spans="4:4">
      <c r="D1804" s="854"/>
    </row>
    <row r="1805" spans="4:4">
      <c r="D1805" s="854"/>
    </row>
    <row r="1806" spans="4:4">
      <c r="D1806" s="854"/>
    </row>
    <row r="1807" spans="4:4">
      <c r="D1807" s="854"/>
    </row>
    <row r="1808" spans="4:4">
      <c r="D1808" s="854"/>
    </row>
    <row r="1809" spans="4:4">
      <c r="D1809" s="854"/>
    </row>
    <row r="1810" spans="4:4">
      <c r="D1810" s="854"/>
    </row>
    <row r="1811" spans="4:4">
      <c r="D1811" s="854"/>
    </row>
    <row r="1812" spans="4:4">
      <c r="D1812" s="854"/>
    </row>
    <row r="1813" spans="4:4">
      <c r="D1813" s="854"/>
    </row>
    <row r="1814" spans="4:4">
      <c r="D1814" s="854"/>
    </row>
    <row r="1815" spans="4:4">
      <c r="D1815" s="854"/>
    </row>
    <row r="1816" spans="4:4">
      <c r="D1816" s="854"/>
    </row>
    <row r="1817" spans="4:4">
      <c r="D1817" s="854"/>
    </row>
    <row r="1818" spans="4:4">
      <c r="D1818" s="854"/>
    </row>
    <row r="1819" spans="4:4">
      <c r="D1819" s="854"/>
    </row>
    <row r="1820" spans="4:4">
      <c r="D1820" s="854"/>
    </row>
    <row r="1821" spans="4:4">
      <c r="D1821" s="854"/>
    </row>
    <row r="1822" spans="4:4">
      <c r="D1822" s="854"/>
    </row>
    <row r="1823" spans="4:4">
      <c r="D1823" s="854"/>
    </row>
    <row r="1824" spans="4:4">
      <c r="D1824" s="854"/>
    </row>
    <row r="1825" spans="4:4">
      <c r="D1825" s="854"/>
    </row>
    <row r="1826" spans="4:4">
      <c r="D1826" s="854"/>
    </row>
    <row r="1827" spans="4:4">
      <c r="D1827" s="854"/>
    </row>
    <row r="1828" spans="4:4">
      <c r="D1828" s="854"/>
    </row>
    <row r="1829" spans="4:4">
      <c r="D1829" s="854"/>
    </row>
    <row r="1830" spans="4:4">
      <c r="D1830" s="854"/>
    </row>
    <row r="1831" spans="4:4">
      <c r="D1831" s="854"/>
    </row>
    <row r="1832" spans="4:4">
      <c r="D1832" s="854"/>
    </row>
    <row r="1833" spans="4:4">
      <c r="D1833" s="854"/>
    </row>
    <row r="1834" spans="4:4">
      <c r="D1834" s="854"/>
    </row>
    <row r="1835" spans="4:4">
      <c r="D1835" s="854"/>
    </row>
    <row r="1836" spans="4:4">
      <c r="D1836" s="854"/>
    </row>
    <row r="1837" spans="4:4">
      <c r="D1837" s="854"/>
    </row>
    <row r="1838" spans="4:4">
      <c r="D1838" s="854"/>
    </row>
    <row r="1839" spans="4:4">
      <c r="D1839" s="854"/>
    </row>
    <row r="1840" spans="4:4">
      <c r="D1840" s="854"/>
    </row>
    <row r="1841" spans="4:4">
      <c r="D1841" s="854"/>
    </row>
    <row r="1842" spans="4:4">
      <c r="D1842" s="854"/>
    </row>
    <row r="1843" spans="4:4">
      <c r="D1843" s="854"/>
    </row>
    <row r="1844" spans="4:4">
      <c r="D1844" s="854"/>
    </row>
    <row r="1845" spans="4:4">
      <c r="D1845" s="854"/>
    </row>
    <row r="1846" spans="4:4">
      <c r="D1846" s="854"/>
    </row>
    <row r="1847" spans="4:4">
      <c r="D1847" s="854"/>
    </row>
    <row r="1848" spans="4:4">
      <c r="D1848" s="854"/>
    </row>
    <row r="1849" spans="4:4">
      <c r="D1849" s="854"/>
    </row>
    <row r="1850" spans="4:4">
      <c r="D1850" s="854"/>
    </row>
    <row r="1851" spans="4:4">
      <c r="D1851" s="854"/>
    </row>
    <row r="1852" spans="4:4">
      <c r="D1852" s="854"/>
    </row>
    <row r="1853" spans="4:4">
      <c r="D1853" s="854"/>
    </row>
    <row r="1854" spans="4:4">
      <c r="D1854" s="854"/>
    </row>
    <row r="1855" spans="4:4">
      <c r="D1855" s="854"/>
    </row>
    <row r="1856" spans="4:4">
      <c r="D1856" s="854"/>
    </row>
    <row r="1857" spans="4:4">
      <c r="D1857" s="854"/>
    </row>
    <row r="1858" spans="4:4">
      <c r="D1858" s="854"/>
    </row>
    <row r="1859" spans="4:4">
      <c r="D1859" s="854"/>
    </row>
    <row r="1860" spans="4:4">
      <c r="D1860" s="854"/>
    </row>
    <row r="1861" spans="4:4">
      <c r="D1861" s="854"/>
    </row>
    <row r="1862" spans="4:4">
      <c r="D1862" s="854"/>
    </row>
    <row r="1863" spans="4:4">
      <c r="D1863" s="854"/>
    </row>
    <row r="1864" spans="4:4">
      <c r="D1864" s="854"/>
    </row>
    <row r="1865" spans="4:4">
      <c r="D1865" s="854"/>
    </row>
    <row r="1866" spans="4:4">
      <c r="D1866" s="854"/>
    </row>
    <row r="1867" spans="4:4">
      <c r="D1867" s="854"/>
    </row>
    <row r="1868" spans="4:4">
      <c r="D1868" s="854"/>
    </row>
    <row r="1869" spans="4:4">
      <c r="D1869" s="854"/>
    </row>
    <row r="1870" spans="4:4">
      <c r="D1870" s="854"/>
    </row>
    <row r="1871" spans="4:4">
      <c r="D1871" s="854"/>
    </row>
    <row r="1872" spans="4:4">
      <c r="D1872" s="854"/>
    </row>
    <row r="1873" spans="4:4">
      <c r="D1873" s="854"/>
    </row>
    <row r="1874" spans="4:4">
      <c r="D1874" s="854"/>
    </row>
    <row r="1875" spans="4:4">
      <c r="D1875" s="854"/>
    </row>
    <row r="1876" spans="4:4">
      <c r="D1876" s="854"/>
    </row>
    <row r="1877" spans="4:4">
      <c r="D1877" s="854"/>
    </row>
    <row r="1878" spans="4:4">
      <c r="D1878" s="854"/>
    </row>
    <row r="1879" spans="4:4">
      <c r="D1879" s="854"/>
    </row>
    <row r="1880" spans="4:4">
      <c r="D1880" s="854"/>
    </row>
    <row r="1881" spans="4:4">
      <c r="D1881" s="854"/>
    </row>
    <row r="1882" spans="4:4">
      <c r="D1882" s="854"/>
    </row>
    <row r="1883" spans="4:4">
      <c r="D1883" s="854"/>
    </row>
    <row r="1884" spans="4:4">
      <c r="D1884" s="854"/>
    </row>
    <row r="1885" spans="4:4">
      <c r="D1885" s="854"/>
    </row>
    <row r="1886" spans="4:4">
      <c r="D1886" s="854"/>
    </row>
    <row r="1887" spans="4:4">
      <c r="D1887" s="854"/>
    </row>
    <row r="1888" spans="4:4">
      <c r="D1888" s="854"/>
    </row>
    <row r="1889" spans="4:4">
      <c r="D1889" s="854"/>
    </row>
    <row r="1890" spans="4:4">
      <c r="D1890" s="854"/>
    </row>
    <row r="1891" spans="4:4">
      <c r="D1891" s="854"/>
    </row>
    <row r="1892" spans="4:4">
      <c r="D1892" s="854"/>
    </row>
    <row r="1893" spans="4:4">
      <c r="D1893" s="854"/>
    </row>
    <row r="1894" spans="4:4">
      <c r="D1894" s="854"/>
    </row>
    <row r="1895" spans="4:4">
      <c r="D1895" s="854"/>
    </row>
    <row r="1896" spans="4:4">
      <c r="D1896" s="854"/>
    </row>
    <row r="1897" spans="4:4">
      <c r="D1897" s="854"/>
    </row>
    <row r="1898" spans="4:4">
      <c r="D1898" s="854"/>
    </row>
    <row r="1899" spans="4:4">
      <c r="D1899" s="854"/>
    </row>
    <row r="1900" spans="4:4">
      <c r="D1900" s="854"/>
    </row>
    <row r="1901" spans="4:4">
      <c r="D1901" s="854"/>
    </row>
    <row r="1902" spans="4:4">
      <c r="D1902" s="854"/>
    </row>
    <row r="1903" spans="4:4">
      <c r="D1903" s="854"/>
    </row>
    <row r="1904" spans="4:4">
      <c r="D1904" s="854"/>
    </row>
    <row r="1905" spans="4:4">
      <c r="D1905" s="854"/>
    </row>
    <row r="1906" spans="4:4">
      <c r="D1906" s="854"/>
    </row>
    <row r="1907" spans="4:4">
      <c r="D1907" s="854"/>
    </row>
    <row r="1908" spans="4:4">
      <c r="D1908" s="854"/>
    </row>
    <row r="1909" spans="4:4">
      <c r="D1909" s="854"/>
    </row>
    <row r="1910" spans="4:4">
      <c r="D1910" s="854"/>
    </row>
    <row r="1911" spans="4:4">
      <c r="D1911" s="854"/>
    </row>
    <row r="1912" spans="4:4">
      <c r="D1912" s="854"/>
    </row>
    <row r="1913" spans="4:4">
      <c r="D1913" s="854"/>
    </row>
    <row r="1914" spans="4:4">
      <c r="D1914" s="854"/>
    </row>
    <row r="1915" spans="4:4">
      <c r="D1915" s="854"/>
    </row>
    <row r="1916" spans="4:4">
      <c r="D1916" s="854"/>
    </row>
    <row r="1917" spans="4:4">
      <c r="D1917" s="854"/>
    </row>
    <row r="1918" spans="4:4">
      <c r="D1918" s="854"/>
    </row>
    <row r="1919" spans="4:4">
      <c r="D1919" s="854"/>
    </row>
    <row r="1920" spans="4:4">
      <c r="D1920" s="854"/>
    </row>
    <row r="1921" spans="4:4">
      <c r="D1921" s="854"/>
    </row>
    <row r="1922" spans="4:4">
      <c r="D1922" s="854"/>
    </row>
    <row r="1923" spans="4:4">
      <c r="D1923" s="854"/>
    </row>
    <row r="1924" spans="4:4">
      <c r="D1924" s="854"/>
    </row>
    <row r="1925" spans="4:4">
      <c r="D1925" s="854"/>
    </row>
    <row r="1926" spans="4:4">
      <c r="D1926" s="854"/>
    </row>
    <row r="1927" spans="4:4">
      <c r="D1927" s="854"/>
    </row>
    <row r="1928" spans="4:4">
      <c r="D1928" s="854"/>
    </row>
    <row r="1929" spans="4:4">
      <c r="D1929" s="854"/>
    </row>
    <row r="1930" spans="4:4">
      <c r="D1930" s="854"/>
    </row>
    <row r="1931" spans="4:4">
      <c r="D1931" s="854"/>
    </row>
    <row r="1932" spans="4:4">
      <c r="D1932" s="854"/>
    </row>
    <row r="1933" spans="4:4">
      <c r="D1933" s="854"/>
    </row>
    <row r="1934" spans="4:4">
      <c r="D1934" s="854"/>
    </row>
    <row r="1935" spans="4:4">
      <c r="D1935" s="854"/>
    </row>
    <row r="1936" spans="4:4">
      <c r="D1936" s="854"/>
    </row>
    <row r="1937" spans="4:4">
      <c r="D1937" s="854"/>
    </row>
    <row r="1938" spans="4:4">
      <c r="D1938" s="854"/>
    </row>
    <row r="1939" spans="4:4">
      <c r="D1939" s="854"/>
    </row>
    <row r="1940" spans="4:4">
      <c r="D1940" s="854"/>
    </row>
    <row r="1941" spans="4:4">
      <c r="D1941" s="854"/>
    </row>
    <row r="1942" spans="4:4">
      <c r="D1942" s="854"/>
    </row>
    <row r="1943" spans="4:4">
      <c r="D1943" s="854"/>
    </row>
    <row r="1944" spans="4:4">
      <c r="D1944" s="854"/>
    </row>
    <row r="1945" spans="4:4">
      <c r="D1945" s="854"/>
    </row>
    <row r="1946" spans="4:4">
      <c r="D1946" s="854"/>
    </row>
    <row r="1947" spans="4:4">
      <c r="D1947" s="854"/>
    </row>
    <row r="1948" spans="4:4">
      <c r="D1948" s="854"/>
    </row>
    <row r="1949" spans="4:4">
      <c r="D1949" s="854"/>
    </row>
    <row r="1950" spans="4:4">
      <c r="D1950" s="854"/>
    </row>
    <row r="1951" spans="4:4">
      <c r="D1951" s="854"/>
    </row>
    <row r="1952" spans="4:4">
      <c r="D1952" s="854"/>
    </row>
    <row r="1953" spans="4:4">
      <c r="D1953" s="854"/>
    </row>
    <row r="1954" spans="4:4">
      <c r="D1954" s="854"/>
    </row>
    <row r="1955" spans="4:4">
      <c r="D1955" s="854"/>
    </row>
    <row r="1956" spans="4:4">
      <c r="D1956" s="854"/>
    </row>
    <row r="1957" spans="4:4">
      <c r="D1957" s="854"/>
    </row>
    <row r="1958" spans="4:4">
      <c r="D1958" s="854"/>
    </row>
    <row r="1959" spans="4:4">
      <c r="D1959" s="854"/>
    </row>
    <row r="1960" spans="4:4">
      <c r="D1960" s="854"/>
    </row>
    <row r="1961" spans="4:4">
      <c r="D1961" s="854"/>
    </row>
    <row r="1962" spans="4:4">
      <c r="D1962" s="854"/>
    </row>
    <row r="1963" spans="4:4">
      <c r="D1963" s="854"/>
    </row>
    <row r="1964" spans="4:4">
      <c r="D1964" s="854"/>
    </row>
    <row r="1965" spans="4:4">
      <c r="D1965" s="854"/>
    </row>
    <row r="1966" spans="4:4">
      <c r="D1966" s="854"/>
    </row>
    <row r="1967" spans="4:4">
      <c r="D1967" s="854"/>
    </row>
    <row r="1968" spans="4:4">
      <c r="D1968" s="854"/>
    </row>
    <row r="1969" spans="4:4">
      <c r="D1969" s="854"/>
    </row>
    <row r="1970" spans="4:4">
      <c r="D1970" s="854"/>
    </row>
    <row r="1971" spans="4:4">
      <c r="D1971" s="854"/>
    </row>
    <row r="1972" spans="4:4">
      <c r="D1972" s="854"/>
    </row>
    <row r="1973" spans="4:4">
      <c r="D1973" s="854"/>
    </row>
    <row r="1974" spans="4:4">
      <c r="D1974" s="854"/>
    </row>
    <row r="1975" spans="4:4">
      <c r="D1975" s="854"/>
    </row>
    <row r="1976" spans="4:4">
      <c r="D1976" s="854"/>
    </row>
    <row r="1977" spans="4:4">
      <c r="D1977" s="854"/>
    </row>
    <row r="1978" spans="4:4">
      <c r="D1978" s="854"/>
    </row>
    <row r="1979" spans="4:4">
      <c r="D1979" s="854"/>
    </row>
    <row r="1980" spans="4:4">
      <c r="D1980" s="854"/>
    </row>
    <row r="1981" spans="4:4">
      <c r="D1981" s="854"/>
    </row>
    <row r="1982" spans="4:4">
      <c r="D1982" s="854"/>
    </row>
    <row r="1983" spans="4:4">
      <c r="D1983" s="854"/>
    </row>
    <row r="1984" spans="4:4">
      <c r="D1984" s="854"/>
    </row>
    <row r="1985" spans="4:4">
      <c r="D1985" s="854"/>
    </row>
    <row r="1986" spans="4:4">
      <c r="D1986" s="854"/>
    </row>
    <row r="1987" spans="4:4">
      <c r="D1987" s="854"/>
    </row>
    <row r="1988" spans="4:4">
      <c r="D1988" s="854"/>
    </row>
    <row r="1989" spans="4:4">
      <c r="D1989" s="854"/>
    </row>
    <row r="1990" spans="4:4">
      <c r="D1990" s="854"/>
    </row>
    <row r="1991" spans="4:4">
      <c r="D1991" s="854"/>
    </row>
    <row r="1992" spans="4:4">
      <c r="D1992" s="854"/>
    </row>
    <row r="1993" spans="4:4">
      <c r="D1993" s="854"/>
    </row>
    <row r="1994" spans="4:4">
      <c r="D1994" s="854"/>
    </row>
    <row r="1995" spans="4:4">
      <c r="D1995" s="854"/>
    </row>
    <row r="1996" spans="4:4">
      <c r="D1996" s="854"/>
    </row>
    <row r="1997" spans="4:4">
      <c r="D1997" s="854"/>
    </row>
    <row r="1998" spans="4:4">
      <c r="D1998" s="854"/>
    </row>
    <row r="1999" spans="4:4">
      <c r="D1999" s="854"/>
    </row>
    <row r="2000" spans="4:4">
      <c r="D2000" s="854"/>
    </row>
    <row r="2001" spans="4:4">
      <c r="D2001" s="854"/>
    </row>
    <row r="2002" spans="4:4">
      <c r="D2002" s="854"/>
    </row>
    <row r="2003" spans="4:4">
      <c r="D2003" s="854"/>
    </row>
    <row r="2004" spans="4:4">
      <c r="D2004" s="854"/>
    </row>
    <row r="2005" spans="4:4">
      <c r="D2005" s="854"/>
    </row>
    <row r="2006" spans="4:4">
      <c r="D2006" s="854"/>
    </row>
    <row r="2007" spans="4:4">
      <c r="D2007" s="854"/>
    </row>
    <row r="2008" spans="4:4">
      <c r="D2008" s="854"/>
    </row>
    <row r="2009" spans="4:4">
      <c r="D2009" s="854"/>
    </row>
    <row r="2010" spans="4:4">
      <c r="D2010" s="854"/>
    </row>
    <row r="2011" spans="4:4">
      <c r="D2011" s="854"/>
    </row>
    <row r="2012" spans="4:4">
      <c r="D2012" s="854"/>
    </row>
    <row r="2013" spans="4:4">
      <c r="D2013" s="854"/>
    </row>
    <row r="2014" spans="4:4">
      <c r="D2014" s="854"/>
    </row>
    <row r="2015" spans="4:4">
      <c r="D2015" s="854"/>
    </row>
    <row r="2016" spans="4:4">
      <c r="D2016" s="854"/>
    </row>
    <row r="2017" spans="4:4">
      <c r="D2017" s="854"/>
    </row>
    <row r="2018" spans="4:4">
      <c r="D2018" s="854"/>
    </row>
    <row r="2019" spans="4:4">
      <c r="D2019" s="854"/>
    </row>
    <row r="2020" spans="4:4">
      <c r="D2020" s="854"/>
    </row>
    <row r="2021" spans="4:4">
      <c r="D2021" s="854"/>
    </row>
    <row r="2022" spans="4:4">
      <c r="D2022" s="854"/>
    </row>
    <row r="2023" spans="4:4">
      <c r="D2023" s="854"/>
    </row>
    <row r="2024" spans="4:4">
      <c r="D2024" s="854"/>
    </row>
    <row r="2025" spans="4:4">
      <c r="D2025" s="854"/>
    </row>
    <row r="2026" spans="4:4">
      <c r="D2026" s="854"/>
    </row>
    <row r="2027" spans="4:4">
      <c r="D2027" s="854"/>
    </row>
    <row r="2028" spans="4:4">
      <c r="D2028" s="854"/>
    </row>
    <row r="2029" spans="4:4">
      <c r="D2029" s="854"/>
    </row>
    <row r="2030" spans="4:4">
      <c r="D2030" s="854"/>
    </row>
    <row r="2031" spans="4:4">
      <c r="D2031" s="854"/>
    </row>
    <row r="2032" spans="4:4">
      <c r="D2032" s="854"/>
    </row>
    <row r="2033" spans="4:4">
      <c r="D2033" s="854"/>
    </row>
    <row r="2034" spans="4:4">
      <c r="D2034" s="854"/>
    </row>
    <row r="2035" spans="4:4">
      <c r="D2035" s="854"/>
    </row>
    <row r="2036" spans="4:4">
      <c r="D2036" s="854"/>
    </row>
    <row r="2037" spans="4:4">
      <c r="D2037" s="854"/>
    </row>
    <row r="2038" spans="4:4">
      <c r="D2038" s="854"/>
    </row>
    <row r="2039" spans="4:4">
      <c r="D2039" s="854"/>
    </row>
    <row r="2040" spans="4:4">
      <c r="D2040" s="854"/>
    </row>
    <row r="2041" spans="4:4">
      <c r="D2041" s="854"/>
    </row>
    <row r="2042" spans="4:4">
      <c r="D2042" s="854"/>
    </row>
    <row r="2043" spans="4:4">
      <c r="D2043" s="854"/>
    </row>
    <row r="2044" spans="4:4">
      <c r="D2044" s="854"/>
    </row>
    <row r="2045" spans="4:4">
      <c r="D2045" s="854"/>
    </row>
    <row r="2046" spans="4:4">
      <c r="D2046" s="854"/>
    </row>
    <row r="2047" spans="4:4">
      <c r="D2047" s="854"/>
    </row>
    <row r="2048" spans="4:4">
      <c r="D2048" s="854"/>
    </row>
    <row r="2049" spans="4:4">
      <c r="D2049" s="854"/>
    </row>
    <row r="2050" spans="4:4">
      <c r="D2050" s="854"/>
    </row>
    <row r="2051" spans="4:4">
      <c r="D2051" s="854"/>
    </row>
    <row r="2052" spans="4:4">
      <c r="D2052" s="854"/>
    </row>
    <row r="2053" spans="4:4">
      <c r="D2053" s="854"/>
    </row>
    <row r="2054" spans="4:4">
      <c r="D2054" s="854"/>
    </row>
    <row r="2055" spans="4:4">
      <c r="D2055" s="854"/>
    </row>
    <row r="2056" spans="4:4">
      <c r="D2056" s="854"/>
    </row>
    <row r="2057" spans="4:4">
      <c r="D2057" s="854"/>
    </row>
    <row r="2058" spans="4:4">
      <c r="D2058" s="854"/>
    </row>
    <row r="2059" spans="4:4">
      <c r="D2059" s="854"/>
    </row>
    <row r="2060" spans="4:4">
      <c r="D2060" s="854"/>
    </row>
    <row r="2061" spans="4:4">
      <c r="D2061" s="854"/>
    </row>
    <row r="2062" spans="4:4">
      <c r="D2062" s="854"/>
    </row>
    <row r="2063" spans="4:4">
      <c r="D2063" s="854"/>
    </row>
    <row r="2064" spans="4:4">
      <c r="D2064" s="854"/>
    </row>
    <row r="2065" spans="4:4">
      <c r="D2065" s="854"/>
    </row>
    <row r="2066" spans="4:4">
      <c r="D2066" s="854"/>
    </row>
    <row r="2067" spans="4:4">
      <c r="D2067" s="854"/>
    </row>
    <row r="2068" spans="4:4">
      <c r="D2068" s="854"/>
    </row>
    <row r="2069" spans="4:4">
      <c r="D2069" s="854"/>
    </row>
    <row r="2070" spans="4:4">
      <c r="D2070" s="854"/>
    </row>
    <row r="2071" spans="4:4">
      <c r="D2071" s="854"/>
    </row>
    <row r="2072" spans="4:4">
      <c r="D2072" s="854"/>
    </row>
    <row r="2073" spans="4:4">
      <c r="D2073" s="854"/>
    </row>
    <row r="2074" spans="4:4">
      <c r="D2074" s="854"/>
    </row>
    <row r="2075" spans="4:4">
      <c r="D2075" s="854"/>
    </row>
    <row r="2076" spans="4:4">
      <c r="D2076" s="854"/>
    </row>
    <row r="2077" spans="4:4">
      <c r="D2077" s="854"/>
    </row>
    <row r="2078" spans="4:4">
      <c r="D2078" s="854"/>
    </row>
    <row r="2079" spans="4:4">
      <c r="D2079" s="854"/>
    </row>
    <row r="2080" spans="4:4">
      <c r="D2080" s="854"/>
    </row>
    <row r="2081" spans="4:4">
      <c r="D2081" s="854"/>
    </row>
    <row r="2082" spans="4:4">
      <c r="D2082" s="854"/>
    </row>
    <row r="2083" spans="4:4">
      <c r="D2083" s="854"/>
    </row>
    <row r="2084" spans="4:4">
      <c r="D2084" s="854"/>
    </row>
    <row r="2085" spans="4:4">
      <c r="D2085" s="854"/>
    </row>
    <row r="2086" spans="4:4">
      <c r="D2086" s="854"/>
    </row>
    <row r="2087" spans="4:4">
      <c r="D2087" s="854"/>
    </row>
    <row r="2088" spans="4:4">
      <c r="D2088" s="854"/>
    </row>
    <row r="2089" spans="4:4">
      <c r="D2089" s="854"/>
    </row>
    <row r="2090" spans="4:4">
      <c r="D2090" s="854"/>
    </row>
    <row r="2091" spans="4:4">
      <c r="D2091" s="854"/>
    </row>
    <row r="2092" spans="4:4">
      <c r="D2092" s="854"/>
    </row>
    <row r="2093" spans="4:4">
      <c r="D2093" s="854"/>
    </row>
    <row r="2094" spans="4:4">
      <c r="D2094" s="854"/>
    </row>
    <row r="2095" spans="4:4">
      <c r="D2095" s="854"/>
    </row>
    <row r="2096" spans="4:4">
      <c r="D2096" s="854"/>
    </row>
    <row r="2097" spans="4:4">
      <c r="D2097" s="854"/>
    </row>
    <row r="2098" spans="4:4">
      <c r="D2098" s="854"/>
    </row>
    <row r="2099" spans="4:4">
      <c r="D2099" s="854"/>
    </row>
    <row r="2100" spans="4:4">
      <c r="D2100" s="854"/>
    </row>
    <row r="2101" spans="4:4">
      <c r="D2101" s="854"/>
    </row>
    <row r="2102" spans="4:4">
      <c r="D2102" s="854"/>
    </row>
    <row r="2103" spans="4:4">
      <c r="D2103" s="854"/>
    </row>
    <row r="2104" spans="4:4">
      <c r="D2104" s="854"/>
    </row>
    <row r="2105" spans="4:4">
      <c r="D2105" s="854"/>
    </row>
    <row r="2106" spans="4:4">
      <c r="D2106" s="854"/>
    </row>
    <row r="2107" spans="4:4">
      <c r="D2107" s="854"/>
    </row>
    <row r="2108" spans="4:4">
      <c r="D2108" s="854"/>
    </row>
    <row r="2109" spans="4:4">
      <c r="D2109" s="854"/>
    </row>
    <row r="2110" spans="4:4">
      <c r="D2110" s="854"/>
    </row>
    <row r="2111" spans="4:4">
      <c r="D2111" s="854"/>
    </row>
    <row r="2112" spans="4:4">
      <c r="D2112" s="854"/>
    </row>
    <row r="2113" spans="4:4">
      <c r="D2113" s="854"/>
    </row>
    <row r="2114" spans="4:4">
      <c r="D2114" s="854"/>
    </row>
    <row r="2115" spans="4:4">
      <c r="D2115" s="854"/>
    </row>
    <row r="2116" spans="4:4">
      <c r="D2116" s="854"/>
    </row>
    <row r="2117" spans="4:4">
      <c r="D2117" s="854"/>
    </row>
    <row r="2118" spans="4:4">
      <c r="D2118" s="854"/>
    </row>
    <row r="2119" spans="4:4">
      <c r="D2119" s="854"/>
    </row>
    <row r="2120" spans="4:4">
      <c r="D2120" s="854"/>
    </row>
    <row r="2121" spans="4:4">
      <c r="D2121" s="854"/>
    </row>
    <row r="2122" spans="4:4">
      <c r="D2122" s="854"/>
    </row>
    <row r="2123" spans="4:4">
      <c r="D2123" s="854"/>
    </row>
    <row r="2124" spans="4:4">
      <c r="D2124" s="854"/>
    </row>
    <row r="2125" spans="4:4">
      <c r="D2125" s="854"/>
    </row>
    <row r="2126" spans="4:4">
      <c r="D2126" s="854"/>
    </row>
    <row r="2127" spans="4:4">
      <c r="D2127" s="854"/>
    </row>
    <row r="2128" spans="4:4">
      <c r="D2128" s="854"/>
    </row>
    <row r="2129" spans="4:4">
      <c r="D2129" s="854"/>
    </row>
    <row r="2130" spans="4:4">
      <c r="D2130" s="854"/>
    </row>
    <row r="2131" spans="4:4">
      <c r="D2131" s="854"/>
    </row>
    <row r="2132" spans="4:4">
      <c r="D2132" s="854"/>
    </row>
    <row r="2133" spans="4:4">
      <c r="D2133" s="854"/>
    </row>
    <row r="2134" spans="4:4">
      <c r="D2134" s="854"/>
    </row>
    <row r="2135" spans="4:4">
      <c r="D2135" s="854"/>
    </row>
    <row r="2136" spans="4:4">
      <c r="D2136" s="854"/>
    </row>
    <row r="2137" spans="4:4">
      <c r="D2137" s="854"/>
    </row>
    <row r="2138" spans="4:4">
      <c r="D2138" s="854"/>
    </row>
    <row r="2139" spans="4:4">
      <c r="D2139" s="854"/>
    </row>
    <row r="2140" spans="4:4">
      <c r="D2140" s="854"/>
    </row>
    <row r="2141" spans="4:4">
      <c r="D2141" s="854"/>
    </row>
    <row r="2142" spans="4:4">
      <c r="D2142" s="854"/>
    </row>
    <row r="2143" spans="4:4">
      <c r="D2143" s="854"/>
    </row>
    <row r="2144" spans="4:4">
      <c r="D2144" s="854"/>
    </row>
    <row r="2145" spans="4:4">
      <c r="D2145" s="854"/>
    </row>
    <row r="2146" spans="4:4">
      <c r="D2146" s="854"/>
    </row>
    <row r="2147" spans="4:4">
      <c r="D2147" s="854"/>
    </row>
    <row r="2148" spans="4:4">
      <c r="D2148" s="854"/>
    </row>
    <row r="2149" spans="4:4">
      <c r="D2149" s="854"/>
    </row>
    <row r="2150" spans="4:4">
      <c r="D2150" s="854"/>
    </row>
    <row r="2151" spans="4:4">
      <c r="D2151" s="854"/>
    </row>
    <row r="2152" spans="4:4">
      <c r="D2152" s="854"/>
    </row>
    <row r="2153" spans="4:4">
      <c r="D2153" s="854"/>
    </row>
    <row r="2154" spans="4:4">
      <c r="D2154" s="854"/>
    </row>
    <row r="2155" spans="4:4">
      <c r="D2155" s="854"/>
    </row>
    <row r="2156" spans="4:4">
      <c r="D2156" s="854"/>
    </row>
    <row r="2157" spans="4:4">
      <c r="D2157" s="854"/>
    </row>
    <row r="2158" spans="4:4">
      <c r="D2158" s="854"/>
    </row>
    <row r="2159" spans="4:4">
      <c r="D2159" s="854"/>
    </row>
    <row r="2160" spans="4:4">
      <c r="D2160" s="854"/>
    </row>
    <row r="2161" spans="4:4">
      <c r="D2161" s="854"/>
    </row>
    <row r="2162" spans="4:4">
      <c r="D2162" s="854"/>
    </row>
    <row r="2163" spans="4:4">
      <c r="D2163" s="854"/>
    </row>
    <row r="2164" spans="4:4">
      <c r="D2164" s="854"/>
    </row>
    <row r="2165" spans="4:4">
      <c r="D2165" s="854"/>
    </row>
    <row r="2166" spans="4:4">
      <c r="D2166" s="854"/>
    </row>
    <row r="2167" spans="4:4">
      <c r="D2167" s="854"/>
    </row>
    <row r="2168" spans="4:4">
      <c r="D2168" s="854"/>
    </row>
    <row r="2169" spans="4:4">
      <c r="D2169" s="854"/>
    </row>
    <row r="2170" spans="4:4">
      <c r="D2170" s="854"/>
    </row>
    <row r="2171" spans="4:4">
      <c r="D2171" s="854"/>
    </row>
    <row r="2172" spans="4:4">
      <c r="D2172" s="854"/>
    </row>
    <row r="2173" spans="4:4">
      <c r="D2173" s="854"/>
    </row>
    <row r="2174" spans="4:4">
      <c r="D2174" s="854"/>
    </row>
    <row r="2175" spans="4:4">
      <c r="D2175" s="854"/>
    </row>
    <row r="2176" spans="4:4">
      <c r="D2176" s="854"/>
    </row>
    <row r="2177" spans="4:4">
      <c r="D2177" s="854"/>
    </row>
    <row r="2178" spans="4:4">
      <c r="D2178" s="854"/>
    </row>
    <row r="2179" spans="4:4">
      <c r="D2179" s="854"/>
    </row>
    <row r="2180" spans="4:4">
      <c r="D2180" s="854"/>
    </row>
    <row r="2181" spans="4:4">
      <c r="D2181" s="854"/>
    </row>
    <row r="2182" spans="4:4">
      <c r="D2182" s="854"/>
    </row>
    <row r="2183" spans="4:4">
      <c r="D2183" s="854"/>
    </row>
    <row r="2184" spans="4:4">
      <c r="D2184" s="854"/>
    </row>
    <row r="2185" spans="4:4">
      <c r="D2185" s="854"/>
    </row>
    <row r="2186" spans="4:4">
      <c r="D2186" s="854"/>
    </row>
    <row r="2187" spans="4:4">
      <c r="D2187" s="854"/>
    </row>
    <row r="2188" spans="4:4">
      <c r="D2188" s="854"/>
    </row>
    <row r="2189" spans="4:4">
      <c r="D2189" s="854"/>
    </row>
    <row r="2190" spans="4:4">
      <c r="D2190" s="854"/>
    </row>
    <row r="2191" spans="4:4">
      <c r="D2191" s="854"/>
    </row>
    <row r="2192" spans="4:4">
      <c r="D2192" s="854"/>
    </row>
    <row r="2193" spans="4:4">
      <c r="D2193" s="854"/>
    </row>
    <row r="2194" spans="4:4">
      <c r="D2194" s="854"/>
    </row>
    <row r="2195" spans="4:4">
      <c r="D2195" s="854"/>
    </row>
    <row r="2196" spans="4:4">
      <c r="D2196" s="854"/>
    </row>
    <row r="2197" spans="4:4">
      <c r="D2197" s="854"/>
    </row>
    <row r="2198" spans="4:4">
      <c r="D2198" s="854"/>
    </row>
    <row r="2199" spans="4:4">
      <c r="D2199" s="854"/>
    </row>
    <row r="2200" spans="4:4">
      <c r="D2200" s="854"/>
    </row>
    <row r="2201" spans="4:4">
      <c r="D2201" s="854"/>
    </row>
    <row r="2202" spans="4:4">
      <c r="D2202" s="854"/>
    </row>
    <row r="2203" spans="4:4">
      <c r="D2203" s="854"/>
    </row>
    <row r="2204" spans="4:4">
      <c r="D2204" s="854"/>
    </row>
    <row r="2205" spans="4:4">
      <c r="D2205" s="854"/>
    </row>
    <row r="2206" spans="4:4">
      <c r="D2206" s="854"/>
    </row>
    <row r="2207" spans="4:4">
      <c r="D2207" s="854"/>
    </row>
    <row r="2208" spans="4:4">
      <c r="D2208" s="854"/>
    </row>
    <row r="2209" spans="4:4">
      <c r="D2209" s="854"/>
    </row>
    <row r="2210" spans="4:4">
      <c r="D2210" s="854"/>
    </row>
    <row r="2211" spans="4:4">
      <c r="D2211" s="854"/>
    </row>
    <row r="2212" spans="4:4">
      <c r="D2212" s="854"/>
    </row>
    <row r="2213" spans="4:4">
      <c r="D2213" s="854"/>
    </row>
    <row r="2214" spans="4:4">
      <c r="D2214" s="854"/>
    </row>
    <row r="2215" spans="4:4">
      <c r="D2215" s="854"/>
    </row>
    <row r="2216" spans="4:4">
      <c r="D2216" s="854"/>
    </row>
    <row r="2217" spans="4:4">
      <c r="D2217" s="854"/>
    </row>
    <row r="2218" spans="4:4">
      <c r="D2218" s="854"/>
    </row>
    <row r="2219" spans="4:4">
      <c r="D2219" s="854"/>
    </row>
    <row r="2220" spans="4:4">
      <c r="D2220" s="854"/>
    </row>
    <row r="2221" spans="4:4">
      <c r="D2221" s="854"/>
    </row>
    <row r="2222" spans="4:4">
      <c r="D2222" s="854"/>
    </row>
    <row r="2223" spans="4:4">
      <c r="D2223" s="854"/>
    </row>
    <row r="2224" spans="4:4">
      <c r="D2224" s="854"/>
    </row>
    <row r="2225" spans="4:4">
      <c r="D2225" s="854"/>
    </row>
    <row r="2226" spans="4:4">
      <c r="D2226" s="854"/>
    </row>
    <row r="2227" spans="4:4">
      <c r="D2227" s="854"/>
    </row>
    <row r="2228" spans="4:4">
      <c r="D2228" s="854"/>
    </row>
    <row r="2229" spans="4:4">
      <c r="D2229" s="854"/>
    </row>
    <row r="2230" spans="4:4">
      <c r="D2230" s="854"/>
    </row>
    <row r="2231" spans="4:4">
      <c r="D2231" s="854"/>
    </row>
    <row r="2232" spans="4:4">
      <c r="D2232" s="854"/>
    </row>
    <row r="2233" spans="4:4">
      <c r="D2233" s="854"/>
    </row>
    <row r="2234" spans="4:4">
      <c r="D2234" s="854"/>
    </row>
    <row r="2235" spans="4:4">
      <c r="D2235" s="854"/>
    </row>
    <row r="2236" spans="4:4">
      <c r="D2236" s="854"/>
    </row>
    <row r="2237" spans="4:4">
      <c r="D2237" s="854"/>
    </row>
    <row r="2238" spans="4:4">
      <c r="D2238" s="854"/>
    </row>
    <row r="2239" spans="4:4">
      <c r="D2239" s="854"/>
    </row>
    <row r="2240" spans="4:4">
      <c r="D2240" s="854"/>
    </row>
    <row r="2241" spans="4:4">
      <c r="D2241" s="854"/>
    </row>
    <row r="2242" spans="4:4">
      <c r="D2242" s="854"/>
    </row>
    <row r="2243" spans="4:4">
      <c r="D2243" s="854"/>
    </row>
    <row r="2244" spans="4:4">
      <c r="D2244" s="854"/>
    </row>
    <row r="2245" spans="4:4">
      <c r="D2245" s="854"/>
    </row>
    <row r="2246" spans="4:4">
      <c r="D2246" s="854"/>
    </row>
    <row r="2247" spans="4:4">
      <c r="D2247" s="854"/>
    </row>
    <row r="2248" spans="4:4">
      <c r="D2248" s="854"/>
    </row>
    <row r="2249" spans="4:4">
      <c r="D2249" s="854"/>
    </row>
    <row r="2250" spans="4:4">
      <c r="D2250" s="854"/>
    </row>
    <row r="2251" spans="4:4">
      <c r="D2251" s="854"/>
    </row>
    <row r="2252" spans="4:4">
      <c r="D2252" s="854"/>
    </row>
    <row r="2253" spans="4:4">
      <c r="D2253" s="854"/>
    </row>
    <row r="2254" spans="4:4">
      <c r="D2254" s="854"/>
    </row>
    <row r="2255" spans="4:4">
      <c r="D2255" s="854"/>
    </row>
    <row r="2256" spans="4:4">
      <c r="D2256" s="854"/>
    </row>
    <row r="2257" spans="4:4">
      <c r="D2257" s="854"/>
    </row>
    <row r="2258" spans="4:4">
      <c r="D2258" s="854"/>
    </row>
    <row r="2259" spans="4:4">
      <c r="D2259" s="854"/>
    </row>
    <row r="2260" spans="4:4">
      <c r="D2260" s="854"/>
    </row>
    <row r="2261" spans="4:4">
      <c r="D2261" s="854"/>
    </row>
    <row r="2262" spans="4:4">
      <c r="D2262" s="854"/>
    </row>
    <row r="2263" spans="4:4">
      <c r="D2263" s="854"/>
    </row>
    <row r="2264" spans="4:4">
      <c r="D2264" s="854"/>
    </row>
    <row r="2265" spans="4:4">
      <c r="D2265" s="854"/>
    </row>
    <row r="2266" spans="4:4">
      <c r="D2266" s="854"/>
    </row>
    <row r="2267" spans="4:4">
      <c r="D2267" s="854"/>
    </row>
    <row r="2268" spans="4:4">
      <c r="D2268" s="854"/>
    </row>
    <row r="2269" spans="4:4">
      <c r="D2269" s="854"/>
    </row>
    <row r="2270" spans="4:4">
      <c r="D2270" s="854"/>
    </row>
    <row r="2271" spans="4:4">
      <c r="D2271" s="854"/>
    </row>
    <row r="2272" spans="4:4">
      <c r="D2272" s="854"/>
    </row>
    <row r="2273" spans="4:4">
      <c r="D2273" s="854"/>
    </row>
    <row r="2274" spans="4:4">
      <c r="D2274" s="854"/>
    </row>
    <row r="2275" spans="4:4">
      <c r="D2275" s="854"/>
    </row>
    <row r="2276" spans="4:4">
      <c r="D2276" s="854"/>
    </row>
    <row r="2277" spans="4:4">
      <c r="D2277" s="854"/>
    </row>
    <row r="2278" spans="4:4">
      <c r="D2278" s="854"/>
    </row>
    <row r="2279" spans="4:4">
      <c r="D2279" s="854"/>
    </row>
    <row r="2280" spans="4:4">
      <c r="D2280" s="854"/>
    </row>
    <row r="2281" spans="4:4">
      <c r="D2281" s="854"/>
    </row>
    <row r="2282" spans="4:4">
      <c r="D2282" s="854"/>
    </row>
    <row r="2283" spans="4:4">
      <c r="D2283" s="854"/>
    </row>
    <row r="2284" spans="4:4">
      <c r="D2284" s="854"/>
    </row>
    <row r="2285" spans="4:4">
      <c r="D2285" s="854"/>
    </row>
    <row r="2286" spans="4:4">
      <c r="D2286" s="854"/>
    </row>
    <row r="2287" spans="4:4">
      <c r="D2287" s="854"/>
    </row>
    <row r="2288" spans="4:4">
      <c r="D2288" s="854"/>
    </row>
    <row r="2289" spans="4:4">
      <c r="D2289" s="854"/>
    </row>
    <row r="2290" spans="4:4">
      <c r="D2290" s="854"/>
    </row>
    <row r="2291" spans="4:4">
      <c r="D2291" s="854"/>
    </row>
    <row r="2292" spans="4:4">
      <c r="D2292" s="854"/>
    </row>
    <row r="2293" spans="4:4">
      <c r="D2293" s="854"/>
    </row>
    <row r="2294" spans="4:4">
      <c r="D2294" s="854"/>
    </row>
    <row r="2295" spans="4:4">
      <c r="D2295" s="854"/>
    </row>
    <row r="2296" spans="4:4">
      <c r="D2296" s="854"/>
    </row>
    <row r="2297" spans="4:4">
      <c r="D2297" s="854"/>
    </row>
    <row r="2298" spans="4:4">
      <c r="D2298" s="854"/>
    </row>
    <row r="2299" spans="4:4">
      <c r="D2299" s="854"/>
    </row>
    <row r="2300" spans="4:4">
      <c r="D2300" s="854"/>
    </row>
    <row r="2301" spans="4:4">
      <c r="D2301" s="854"/>
    </row>
    <row r="2302" spans="4:4">
      <c r="D2302" s="854"/>
    </row>
    <row r="2303" spans="4:4">
      <c r="D2303" s="854"/>
    </row>
    <row r="2304" spans="4:4">
      <c r="D2304" s="854"/>
    </row>
    <row r="2305" spans="4:4">
      <c r="D2305" s="854"/>
    </row>
    <row r="2306" spans="4:4">
      <c r="D2306" s="854"/>
    </row>
    <row r="2307" spans="4:4">
      <c r="D2307" s="854"/>
    </row>
    <row r="2308" spans="4:4">
      <c r="D2308" s="854"/>
    </row>
    <row r="2309" spans="4:4">
      <c r="D2309" s="854"/>
    </row>
    <row r="2310" spans="4:4">
      <c r="D2310" s="854"/>
    </row>
    <row r="2311" spans="4:4">
      <c r="D2311" s="854"/>
    </row>
    <row r="2312" spans="4:4">
      <c r="D2312" s="854"/>
    </row>
    <row r="2313" spans="4:4">
      <c r="D2313" s="854"/>
    </row>
    <row r="2314" spans="4:4">
      <c r="D2314" s="854"/>
    </row>
    <row r="2315" spans="4:4">
      <c r="D2315" s="854"/>
    </row>
    <row r="2316" spans="4:4">
      <c r="D2316" s="854"/>
    </row>
    <row r="2317" spans="4:4">
      <c r="D2317" s="854"/>
    </row>
    <row r="2318" spans="4:4">
      <c r="D2318" s="854"/>
    </row>
    <row r="2319" spans="4:4">
      <c r="D2319" s="854"/>
    </row>
    <row r="2320" spans="4:4">
      <c r="D2320" s="854"/>
    </row>
    <row r="2321" spans="4:4">
      <c r="D2321" s="854"/>
    </row>
    <row r="2322" spans="4:4">
      <c r="D2322" s="854"/>
    </row>
    <row r="2323" spans="4:4">
      <c r="D2323" s="854"/>
    </row>
    <row r="2324" spans="4:4">
      <c r="D2324" s="854"/>
    </row>
    <row r="2325" spans="4:4">
      <c r="D2325" s="854"/>
    </row>
    <row r="2326" spans="4:4">
      <c r="D2326" s="854"/>
    </row>
    <row r="2327" spans="4:4">
      <c r="D2327" s="854"/>
    </row>
    <row r="2328" spans="4:4">
      <c r="D2328" s="854"/>
    </row>
    <row r="2329" spans="4:4">
      <c r="D2329" s="854"/>
    </row>
    <row r="2330" spans="4:4">
      <c r="D2330" s="854"/>
    </row>
    <row r="2331" spans="4:4">
      <c r="D2331" s="854"/>
    </row>
    <row r="2332" spans="4:4">
      <c r="D2332" s="854"/>
    </row>
    <row r="2333" spans="4:4">
      <c r="D2333" s="854"/>
    </row>
    <row r="2334" spans="4:4">
      <c r="D2334" s="854"/>
    </row>
    <row r="2335" spans="4:4">
      <c r="D2335" s="854"/>
    </row>
    <row r="2336" spans="4:4">
      <c r="D2336" s="854"/>
    </row>
    <row r="2337" spans="4:4">
      <c r="D2337" s="854"/>
    </row>
    <row r="2338" spans="4:4">
      <c r="D2338" s="854"/>
    </row>
    <row r="2339" spans="4:4">
      <c r="D2339" s="854"/>
    </row>
    <row r="2340" spans="4:4">
      <c r="D2340" s="854"/>
    </row>
    <row r="2341" spans="4:4">
      <c r="D2341" s="854"/>
    </row>
    <row r="2342" spans="4:4">
      <c r="D2342" s="854"/>
    </row>
    <row r="2343" spans="4:4">
      <c r="D2343" s="854"/>
    </row>
    <row r="2344" spans="4:4">
      <c r="D2344" s="854"/>
    </row>
    <row r="2345" spans="4:4">
      <c r="D2345" s="854"/>
    </row>
    <row r="2346" spans="4:4">
      <c r="D2346" s="854"/>
    </row>
    <row r="2347" spans="4:4">
      <c r="D2347" s="854"/>
    </row>
    <row r="2348" spans="4:4">
      <c r="D2348" s="854"/>
    </row>
    <row r="2349" spans="4:4">
      <c r="D2349" s="854"/>
    </row>
    <row r="2350" spans="4:4">
      <c r="D2350" s="854"/>
    </row>
    <row r="2351" spans="4:4">
      <c r="D2351" s="854"/>
    </row>
    <row r="2352" spans="4:4">
      <c r="D2352" s="854"/>
    </row>
    <row r="2353" spans="4:4">
      <c r="D2353" s="854"/>
    </row>
    <row r="2354" spans="4:4">
      <c r="D2354" s="854"/>
    </row>
    <row r="2355" spans="4:4">
      <c r="D2355" s="854"/>
    </row>
    <row r="2356" spans="4:4">
      <c r="D2356" s="854"/>
    </row>
    <row r="2357" spans="4:4">
      <c r="D2357" s="854"/>
    </row>
    <row r="2358" spans="4:4">
      <c r="D2358" s="854"/>
    </row>
    <row r="2359" spans="4:4">
      <c r="D2359" s="854"/>
    </row>
    <row r="2360" spans="4:4">
      <c r="D2360" s="854"/>
    </row>
    <row r="2361" spans="4:4">
      <c r="D2361" s="854"/>
    </row>
    <row r="2362" spans="4:4">
      <c r="D2362" s="854"/>
    </row>
    <row r="2363" spans="4:4">
      <c r="D2363" s="854"/>
    </row>
    <row r="2364" spans="4:4">
      <c r="D2364" s="854"/>
    </row>
    <row r="2365" spans="4:4">
      <c r="D2365" s="854"/>
    </row>
    <row r="2366" spans="4:4">
      <c r="D2366" s="854"/>
    </row>
    <row r="2367" spans="4:4">
      <c r="D2367" s="854"/>
    </row>
    <row r="2368" spans="4:4">
      <c r="D2368" s="854"/>
    </row>
    <row r="2369" spans="4:4">
      <c r="D2369" s="854"/>
    </row>
    <row r="2370" spans="4:4">
      <c r="D2370" s="854"/>
    </row>
    <row r="2371" spans="4:4">
      <c r="D2371" s="854"/>
    </row>
    <row r="2372" spans="4:4">
      <c r="D2372" s="854"/>
    </row>
    <row r="2373" spans="4:4">
      <c r="D2373" s="854"/>
    </row>
    <row r="2374" spans="4:4">
      <c r="D2374" s="854"/>
    </row>
    <row r="2375" spans="4:4">
      <c r="D2375" s="854"/>
    </row>
    <row r="2376" spans="4:4">
      <c r="D2376" s="854"/>
    </row>
    <row r="2377" spans="4:4">
      <c r="D2377" s="854"/>
    </row>
    <row r="2378" spans="4:4">
      <c r="D2378" s="854"/>
    </row>
    <row r="2379" spans="4:4">
      <c r="D2379" s="854"/>
    </row>
    <row r="2380" spans="4:4">
      <c r="D2380" s="854"/>
    </row>
    <row r="2381" spans="4:4">
      <c r="D2381" s="854"/>
    </row>
    <row r="2382" spans="4:4">
      <c r="D2382" s="854"/>
    </row>
    <row r="2383" spans="4:4">
      <c r="D2383" s="854"/>
    </row>
    <row r="2384" spans="4:4">
      <c r="D2384" s="854"/>
    </row>
    <row r="2385" spans="4:4">
      <c r="D2385" s="854"/>
    </row>
    <row r="2386" spans="4:4">
      <c r="D2386" s="854"/>
    </row>
    <row r="2387" spans="4:4">
      <c r="D2387" s="854"/>
    </row>
    <row r="2388" spans="4:4">
      <c r="D2388" s="854"/>
    </row>
    <row r="2389" spans="4:4">
      <c r="D2389" s="854"/>
    </row>
    <row r="2390" spans="4:4">
      <c r="D2390" s="854"/>
    </row>
    <row r="2391" spans="4:4">
      <c r="D2391" s="854"/>
    </row>
    <row r="2392" spans="4:4">
      <c r="D2392" s="854"/>
    </row>
    <row r="2393" spans="4:4">
      <c r="D2393" s="854"/>
    </row>
    <row r="2394" spans="4:4">
      <c r="D2394" s="854"/>
    </row>
    <row r="2395" spans="4:4">
      <c r="D2395" s="854"/>
    </row>
    <row r="2396" spans="4:4">
      <c r="D2396" s="854"/>
    </row>
    <row r="2397" spans="4:4">
      <c r="D2397" s="854"/>
    </row>
    <row r="2398" spans="4:4">
      <c r="D2398" s="854"/>
    </row>
    <row r="2399" spans="4:4">
      <c r="D2399" s="854"/>
    </row>
    <row r="2400" spans="4:4">
      <c r="D2400" s="854"/>
    </row>
    <row r="2401" spans="4:4">
      <c r="D2401" s="854"/>
    </row>
    <row r="2402" spans="4:4">
      <c r="D2402" s="854"/>
    </row>
    <row r="2403" spans="4:4">
      <c r="D2403" s="854"/>
    </row>
    <row r="2404" spans="4:4">
      <c r="D2404" s="854"/>
    </row>
    <row r="2405" spans="4:4">
      <c r="D2405" s="854"/>
    </row>
    <row r="2406" spans="4:4">
      <c r="D2406" s="854"/>
    </row>
    <row r="2407" spans="4:4">
      <c r="D2407" s="854"/>
    </row>
    <row r="2408" spans="4:4">
      <c r="D2408" s="854"/>
    </row>
    <row r="2409" spans="4:4">
      <c r="D2409" s="854"/>
    </row>
    <row r="2410" spans="4:4">
      <c r="D2410" s="854"/>
    </row>
    <row r="2411" spans="4:4">
      <c r="D2411" s="854"/>
    </row>
    <row r="2412" spans="4:4">
      <c r="D2412" s="854"/>
    </row>
    <row r="2413" spans="4:4">
      <c r="D2413" s="854"/>
    </row>
    <row r="2414" spans="4:4">
      <c r="D2414" s="854"/>
    </row>
    <row r="2415" spans="4:4">
      <c r="D2415" s="854"/>
    </row>
    <row r="2416" spans="4:4">
      <c r="D2416" s="854"/>
    </row>
    <row r="2417" spans="4:4">
      <c r="D2417" s="854"/>
    </row>
    <row r="2418" spans="4:4">
      <c r="D2418" s="854"/>
    </row>
    <row r="2419" spans="4:4">
      <c r="D2419" s="854"/>
    </row>
    <row r="2420" spans="4:4">
      <c r="D2420" s="854"/>
    </row>
    <row r="2421" spans="4:4">
      <c r="D2421" s="854"/>
    </row>
    <row r="2422" spans="4:4">
      <c r="D2422" s="854"/>
    </row>
    <row r="2423" spans="4:4">
      <c r="D2423" s="854"/>
    </row>
    <row r="2424" spans="4:4">
      <c r="D2424" s="854"/>
    </row>
    <row r="2425" spans="4:4">
      <c r="D2425" s="854"/>
    </row>
    <row r="2426" spans="4:4">
      <c r="D2426" s="854"/>
    </row>
    <row r="2427" spans="4:4">
      <c r="D2427" s="854"/>
    </row>
    <row r="2428" spans="4:4">
      <c r="D2428" s="854"/>
    </row>
    <row r="2429" spans="4:4">
      <c r="D2429" s="854"/>
    </row>
    <row r="2430" spans="4:4">
      <c r="D2430" s="854"/>
    </row>
    <row r="2431" spans="4:4">
      <c r="D2431" s="854"/>
    </row>
    <row r="2432" spans="4:4">
      <c r="D2432" s="854"/>
    </row>
    <row r="2433" spans="4:4">
      <c r="D2433" s="854"/>
    </row>
    <row r="2434" spans="4:4">
      <c r="D2434" s="854"/>
    </row>
    <row r="2435" spans="4:4">
      <c r="D2435" s="854"/>
    </row>
    <row r="2436" spans="4:4">
      <c r="D2436" s="854"/>
    </row>
    <row r="2437" spans="4:4">
      <c r="D2437" s="854"/>
    </row>
    <row r="2438" spans="4:4">
      <c r="D2438" s="854"/>
    </row>
    <row r="2439" spans="4:4">
      <c r="D2439" s="854"/>
    </row>
    <row r="2440" spans="4:4">
      <c r="D2440" s="854"/>
    </row>
    <row r="2441" spans="4:4">
      <c r="D2441" s="854"/>
    </row>
    <row r="2442" spans="4:4">
      <c r="D2442" s="854"/>
    </row>
    <row r="2443" spans="4:4">
      <c r="D2443" s="854"/>
    </row>
    <row r="2444" spans="4:4">
      <c r="D2444" s="854"/>
    </row>
    <row r="2445" spans="4:4">
      <c r="D2445" s="854"/>
    </row>
    <row r="2446" spans="4:4">
      <c r="D2446" s="854"/>
    </row>
    <row r="2447" spans="4:4">
      <c r="D2447" s="854"/>
    </row>
    <row r="2448" spans="4:4">
      <c r="D2448" s="854"/>
    </row>
    <row r="2449" spans="4:4">
      <c r="D2449" s="854"/>
    </row>
    <row r="2450" spans="4:4">
      <c r="D2450" s="854"/>
    </row>
    <row r="2451" spans="4:4">
      <c r="D2451" s="854"/>
    </row>
    <row r="2452" spans="4:4">
      <c r="D2452" s="854"/>
    </row>
    <row r="2453" spans="4:4">
      <c r="D2453" s="854"/>
    </row>
    <row r="2454" spans="4:4">
      <c r="D2454" s="854"/>
    </row>
    <row r="2455" spans="4:4">
      <c r="D2455" s="854"/>
    </row>
    <row r="2456" spans="4:4">
      <c r="D2456" s="854"/>
    </row>
    <row r="2457" spans="4:4">
      <c r="D2457" s="854"/>
    </row>
    <row r="2458" spans="4:4">
      <c r="D2458" s="854"/>
    </row>
    <row r="2459" spans="4:4">
      <c r="D2459" s="854"/>
    </row>
    <row r="2460" spans="4:4">
      <c r="D2460" s="854"/>
    </row>
    <row r="2461" spans="4:4">
      <c r="D2461" s="854"/>
    </row>
    <row r="2462" spans="4:4">
      <c r="D2462" s="854"/>
    </row>
    <row r="2463" spans="4:4">
      <c r="D2463" s="854"/>
    </row>
    <row r="2464" spans="4:4">
      <c r="D2464" s="854"/>
    </row>
    <row r="2465" spans="4:4">
      <c r="D2465" s="854"/>
    </row>
    <row r="2466" spans="4:4">
      <c r="D2466" s="854"/>
    </row>
    <row r="2467" spans="4:4">
      <c r="D2467" s="854"/>
    </row>
    <row r="2468" spans="4:4">
      <c r="D2468" s="854"/>
    </row>
    <row r="2469" spans="4:4">
      <c r="D2469" s="854"/>
    </row>
    <row r="2470" spans="4:4">
      <c r="D2470" s="854"/>
    </row>
    <row r="2471" spans="4:4">
      <c r="D2471" s="854"/>
    </row>
    <row r="2472" spans="4:4">
      <c r="D2472" s="854"/>
    </row>
    <row r="2473" spans="4:4">
      <c r="D2473" s="854"/>
    </row>
    <row r="2474" spans="4:4">
      <c r="D2474" s="854"/>
    </row>
    <row r="2475" spans="4:4">
      <c r="D2475" s="854"/>
    </row>
    <row r="2476" spans="4:4">
      <c r="D2476" s="854"/>
    </row>
    <row r="2477" spans="4:4">
      <c r="D2477" s="854"/>
    </row>
    <row r="2478" spans="4:4">
      <c r="D2478" s="854"/>
    </row>
    <row r="2479" spans="4:4">
      <c r="D2479" s="854"/>
    </row>
    <row r="2480" spans="4:4">
      <c r="D2480" s="854"/>
    </row>
    <row r="2481" spans="4:4">
      <c r="D2481" s="854"/>
    </row>
    <row r="2482" spans="4:4">
      <c r="D2482" s="854"/>
    </row>
    <row r="2483" spans="4:4">
      <c r="D2483" s="854"/>
    </row>
    <row r="2484" spans="4:4">
      <c r="D2484" s="854"/>
    </row>
    <row r="2485" spans="4:4">
      <c r="D2485" s="854"/>
    </row>
    <row r="2486" spans="4:4">
      <c r="D2486" s="854"/>
    </row>
    <row r="2487" spans="4:4">
      <c r="D2487" s="854"/>
    </row>
    <row r="2488" spans="4:4">
      <c r="D2488" s="854"/>
    </row>
    <row r="2489" spans="4:4">
      <c r="D2489" s="854"/>
    </row>
    <row r="2490" spans="4:4">
      <c r="D2490" s="854"/>
    </row>
    <row r="2491" spans="4:4">
      <c r="D2491" s="854"/>
    </row>
    <row r="2492" spans="4:4">
      <c r="D2492" s="854"/>
    </row>
    <row r="2493" spans="4:4">
      <c r="D2493" s="854"/>
    </row>
    <row r="2494" spans="4:4">
      <c r="D2494" s="854"/>
    </row>
    <row r="2495" spans="4:4">
      <c r="D2495" s="854"/>
    </row>
    <row r="2496" spans="4:4">
      <c r="D2496" s="854"/>
    </row>
    <row r="2497" spans="4:4">
      <c r="D2497" s="854"/>
    </row>
    <row r="2498" spans="4:4">
      <c r="D2498" s="854"/>
    </row>
    <row r="2499" spans="4:4">
      <c r="D2499" s="854"/>
    </row>
    <row r="2500" spans="4:4">
      <c r="D2500" s="854"/>
    </row>
    <row r="2501" spans="4:4">
      <c r="D2501" s="854"/>
    </row>
    <row r="2502" spans="4:4">
      <c r="D2502" s="854"/>
    </row>
    <row r="2503" spans="4:4">
      <c r="D2503" s="854"/>
    </row>
    <row r="2504" spans="4:4">
      <c r="D2504" s="854"/>
    </row>
    <row r="2505" spans="4:4">
      <c r="D2505" s="854"/>
    </row>
    <row r="2506" spans="4:4">
      <c r="D2506" s="854"/>
    </row>
    <row r="2507" spans="4:4">
      <c r="D2507" s="854"/>
    </row>
    <row r="2508" spans="4:4">
      <c r="D2508" s="854"/>
    </row>
    <row r="2509" spans="4:4">
      <c r="D2509" s="854"/>
    </row>
    <row r="2510" spans="4:4">
      <c r="D2510" s="854"/>
    </row>
    <row r="2511" spans="4:4">
      <c r="D2511" s="854"/>
    </row>
    <row r="2512" spans="4:4">
      <c r="D2512" s="854"/>
    </row>
    <row r="2513" spans="4:4">
      <c r="D2513" s="854"/>
    </row>
    <row r="2514" spans="4:4">
      <c r="D2514" s="854"/>
    </row>
    <row r="2515" spans="4:4">
      <c r="D2515" s="854"/>
    </row>
    <row r="2516" spans="4:4">
      <c r="D2516" s="854"/>
    </row>
    <row r="2517" spans="4:4">
      <c r="D2517" s="854"/>
    </row>
    <row r="2518" spans="4:4">
      <c r="D2518" s="854"/>
    </row>
    <row r="2519" spans="4:4">
      <c r="D2519" s="854"/>
    </row>
    <row r="2520" spans="4:4">
      <c r="D2520" s="854"/>
    </row>
    <row r="2521" spans="4:4">
      <c r="D2521" s="854"/>
    </row>
    <row r="2522" spans="4:4">
      <c r="D2522" s="854"/>
    </row>
    <row r="2523" spans="4:4">
      <c r="D2523" s="854"/>
    </row>
    <row r="2524" spans="4:4">
      <c r="D2524" s="854"/>
    </row>
    <row r="2525" spans="4:4">
      <c r="D2525" s="854"/>
    </row>
    <row r="2526" spans="4:4">
      <c r="D2526" s="854"/>
    </row>
    <row r="2527" spans="4:4">
      <c r="D2527" s="854"/>
    </row>
    <row r="2528" spans="4:4">
      <c r="D2528" s="854"/>
    </row>
    <row r="2529" spans="4:4">
      <c r="D2529" s="854"/>
    </row>
    <row r="2530" spans="4:4">
      <c r="D2530" s="854"/>
    </row>
    <row r="2531" spans="4:4">
      <c r="D2531" s="854"/>
    </row>
    <row r="2532" spans="4:4">
      <c r="D2532" s="854"/>
    </row>
    <row r="2533" spans="4:4">
      <c r="D2533" s="854"/>
    </row>
    <row r="2534" spans="4:4">
      <c r="D2534" s="854"/>
    </row>
    <row r="2535" spans="4:4">
      <c r="D2535" s="854"/>
    </row>
    <row r="2536" spans="4:4">
      <c r="D2536" s="854"/>
    </row>
    <row r="2537" spans="4:4">
      <c r="D2537" s="854"/>
    </row>
    <row r="2538" spans="4:4">
      <c r="D2538" s="854"/>
    </row>
    <row r="2539" spans="4:4">
      <c r="D2539" s="854"/>
    </row>
    <row r="2540" spans="4:4">
      <c r="D2540" s="854"/>
    </row>
    <row r="2541" spans="4:4">
      <c r="D2541" s="854"/>
    </row>
    <row r="2542" spans="4:4">
      <c r="D2542" s="854"/>
    </row>
    <row r="2543" spans="4:4">
      <c r="D2543" s="854"/>
    </row>
    <row r="2544" spans="4:4">
      <c r="D2544" s="854"/>
    </row>
    <row r="2545" spans="4:4">
      <c r="D2545" s="854"/>
    </row>
    <row r="2546" spans="4:4">
      <c r="D2546" s="854"/>
    </row>
    <row r="2547" spans="4:4">
      <c r="D2547" s="854"/>
    </row>
    <row r="2548" spans="4:4">
      <c r="D2548" s="854"/>
    </row>
    <row r="2549" spans="4:4">
      <c r="D2549" s="854"/>
    </row>
    <row r="2550" spans="4:4">
      <c r="D2550" s="854"/>
    </row>
    <row r="2551" spans="4:4">
      <c r="D2551" s="854"/>
    </row>
    <row r="2552" spans="4:4">
      <c r="D2552" s="854"/>
    </row>
    <row r="2553" spans="4:4">
      <c r="D2553" s="854"/>
    </row>
    <row r="2554" spans="4:4">
      <c r="D2554" s="854"/>
    </row>
    <row r="2555" spans="4:4">
      <c r="D2555" s="854"/>
    </row>
    <row r="2556" spans="4:4">
      <c r="D2556" s="854"/>
    </row>
    <row r="2557" spans="4:4">
      <c r="D2557" s="854"/>
    </row>
    <row r="2558" spans="4:4">
      <c r="D2558" s="854"/>
    </row>
    <row r="2559" spans="4:4">
      <c r="D2559" s="854"/>
    </row>
    <row r="2560" spans="4:4">
      <c r="D2560" s="854"/>
    </row>
    <row r="2561" spans="4:4">
      <c r="D2561" s="854"/>
    </row>
    <row r="2562" spans="4:4">
      <c r="D2562" s="854"/>
    </row>
    <row r="2563" spans="4:4">
      <c r="D2563" s="854"/>
    </row>
    <row r="2564" spans="4:4">
      <c r="D2564" s="854"/>
    </row>
    <row r="2565" spans="4:4">
      <c r="D2565" s="854"/>
    </row>
    <row r="2566" spans="4:4">
      <c r="D2566" s="854"/>
    </row>
    <row r="2567" spans="4:4">
      <c r="D2567" s="854"/>
    </row>
    <row r="2568" spans="4:4">
      <c r="D2568" s="854"/>
    </row>
    <row r="2569" spans="4:4">
      <c r="D2569" s="854"/>
    </row>
    <row r="2570" spans="4:4">
      <c r="D2570" s="854"/>
    </row>
    <row r="2571" spans="4:4">
      <c r="D2571" s="854"/>
    </row>
    <row r="2572" spans="4:4">
      <c r="D2572" s="854"/>
    </row>
    <row r="2573" spans="4:4">
      <c r="D2573" s="854"/>
    </row>
    <row r="2574" spans="4:4">
      <c r="D2574" s="854"/>
    </row>
    <row r="2575" spans="4:4">
      <c r="D2575" s="854"/>
    </row>
    <row r="2576" spans="4:4">
      <c r="D2576" s="854"/>
    </row>
    <row r="2577" spans="4:4">
      <c r="D2577" s="854"/>
    </row>
    <row r="2578" spans="4:4">
      <c r="D2578" s="854"/>
    </row>
    <row r="2579" spans="4:4">
      <c r="D2579" s="854"/>
    </row>
    <row r="2580" spans="4:4">
      <c r="D2580" s="854"/>
    </row>
    <row r="2581" spans="4:4">
      <c r="D2581" s="854"/>
    </row>
    <row r="2582" spans="4:4">
      <c r="D2582" s="854"/>
    </row>
    <row r="2583" spans="4:4">
      <c r="D2583" s="854"/>
    </row>
    <row r="2584" spans="4:4">
      <c r="D2584" s="854"/>
    </row>
    <row r="2585" spans="4:4">
      <c r="D2585" s="854"/>
    </row>
    <row r="2586" spans="4:4">
      <c r="D2586" s="854"/>
    </row>
    <row r="2587" spans="4:4">
      <c r="D2587" s="854"/>
    </row>
    <row r="2588" spans="4:4">
      <c r="D2588" s="854"/>
    </row>
    <row r="2589" spans="4:4">
      <c r="D2589" s="854"/>
    </row>
    <row r="2590" spans="4:4">
      <c r="D2590" s="854"/>
    </row>
    <row r="2591" spans="4:4">
      <c r="D2591" s="854"/>
    </row>
    <row r="2592" spans="4:4">
      <c r="D2592" s="854"/>
    </row>
    <row r="2593" spans="4:4">
      <c r="D2593" s="854"/>
    </row>
    <row r="2594" spans="4:4">
      <c r="D2594" s="854"/>
    </row>
    <row r="2595" spans="4:4">
      <c r="D2595" s="854"/>
    </row>
    <row r="2596" spans="4:4">
      <c r="D2596" s="854"/>
    </row>
    <row r="2597" spans="4:4">
      <c r="D2597" s="854"/>
    </row>
    <row r="2598" spans="4:4">
      <c r="D2598" s="854"/>
    </row>
    <row r="2599" spans="4:4">
      <c r="D2599" s="854"/>
    </row>
    <row r="2600" spans="4:4">
      <c r="D2600" s="854"/>
    </row>
    <row r="2601" spans="4:4">
      <c r="D2601" s="854"/>
    </row>
    <row r="2602" spans="4:4">
      <c r="D2602" s="854"/>
    </row>
    <row r="2603" spans="4:4">
      <c r="D2603" s="854"/>
    </row>
    <row r="2604" spans="4:4">
      <c r="D2604" s="854"/>
    </row>
    <row r="2605" spans="4:4">
      <c r="D2605" s="854"/>
    </row>
    <row r="2606" spans="4:4">
      <c r="D2606" s="854"/>
    </row>
    <row r="2607" spans="4:4">
      <c r="D2607" s="854"/>
    </row>
    <row r="2608" spans="4:4">
      <c r="D2608" s="854"/>
    </row>
    <row r="2609" spans="4:4">
      <c r="D2609" s="854"/>
    </row>
    <row r="2610" spans="4:4">
      <c r="D2610" s="854"/>
    </row>
    <row r="2611" spans="4:4">
      <c r="D2611" s="854"/>
    </row>
    <row r="2612" spans="4:4">
      <c r="D2612" s="854"/>
    </row>
    <row r="2613" spans="4:4">
      <c r="D2613" s="854"/>
    </row>
    <row r="2614" spans="4:4">
      <c r="D2614" s="854"/>
    </row>
    <row r="2615" spans="4:4">
      <c r="D2615" s="854"/>
    </row>
    <row r="2616" spans="4:4">
      <c r="D2616" s="854"/>
    </row>
    <row r="2617" spans="4:4">
      <c r="D2617" s="854"/>
    </row>
    <row r="2618" spans="4:4">
      <c r="D2618" s="854"/>
    </row>
    <row r="2619" spans="4:4">
      <c r="D2619" s="854"/>
    </row>
    <row r="2620" spans="4:4">
      <c r="D2620" s="854"/>
    </row>
    <row r="2621" spans="4:4">
      <c r="D2621" s="854"/>
    </row>
    <row r="2622" spans="4:4">
      <c r="D2622" s="854"/>
    </row>
    <row r="2623" spans="4:4">
      <c r="D2623" s="854"/>
    </row>
    <row r="2624" spans="4:4">
      <c r="D2624" s="854"/>
    </row>
    <row r="2625" spans="4:4">
      <c r="D2625" s="854"/>
    </row>
    <row r="2626" spans="4:4">
      <c r="D2626" s="854"/>
    </row>
    <row r="2627" spans="4:4">
      <c r="D2627" s="854"/>
    </row>
    <row r="2628" spans="4:4">
      <c r="D2628" s="854"/>
    </row>
    <row r="2629" spans="4:4">
      <c r="D2629" s="854"/>
    </row>
    <row r="2630" spans="4:4">
      <c r="D2630" s="854"/>
    </row>
    <row r="2631" spans="4:4">
      <c r="D2631" s="854"/>
    </row>
    <row r="2632" spans="4:4">
      <c r="D2632" s="854"/>
    </row>
    <row r="2633" spans="4:4">
      <c r="D2633" s="854"/>
    </row>
    <row r="2634" spans="4:4">
      <c r="D2634" s="854"/>
    </row>
    <row r="2635" spans="4:4">
      <c r="D2635" s="854"/>
    </row>
    <row r="2636" spans="4:4">
      <c r="D2636" s="854"/>
    </row>
    <row r="2637" spans="4:4">
      <c r="D2637" s="854"/>
    </row>
    <row r="2638" spans="4:4">
      <c r="D2638" s="854"/>
    </row>
    <row r="2639" spans="4:4">
      <c r="D2639" s="854"/>
    </row>
    <row r="2640" spans="4:4">
      <c r="D2640" s="854"/>
    </row>
    <row r="2641" spans="4:4">
      <c r="D2641" s="854"/>
    </row>
    <row r="2642" spans="4:4">
      <c r="D2642" s="854"/>
    </row>
    <row r="2643" spans="4:4">
      <c r="D2643" s="854"/>
    </row>
    <row r="2644" spans="4:4">
      <c r="D2644" s="854"/>
    </row>
    <row r="2645" spans="4:4">
      <c r="D2645" s="854"/>
    </row>
    <row r="2646" spans="4:4">
      <c r="D2646" s="854"/>
    </row>
    <row r="2647" spans="4:4">
      <c r="D2647" s="854"/>
    </row>
    <row r="2648" spans="4:4">
      <c r="D2648" s="854"/>
    </row>
    <row r="2649" spans="4:4">
      <c r="D2649" s="854"/>
    </row>
    <row r="2650" spans="4:4">
      <c r="D2650" s="854"/>
    </row>
    <row r="2651" spans="4:4">
      <c r="D2651" s="854"/>
    </row>
    <row r="2652" spans="4:4">
      <c r="D2652" s="854"/>
    </row>
    <row r="2653" spans="4:4">
      <c r="D2653" s="854"/>
    </row>
    <row r="2654" spans="4:4">
      <c r="D2654" s="854"/>
    </row>
    <row r="2655" spans="4:4">
      <c r="D2655" s="854"/>
    </row>
    <row r="2656" spans="4:4">
      <c r="D2656" s="854"/>
    </row>
    <row r="2657" spans="4:4">
      <c r="D2657" s="854"/>
    </row>
    <row r="2658" spans="4:4">
      <c r="D2658" s="854"/>
    </row>
    <row r="2659" spans="4:4">
      <c r="D2659" s="854"/>
    </row>
    <row r="2660" spans="4:4">
      <c r="D2660" s="854"/>
    </row>
    <row r="2661" spans="4:4">
      <c r="D2661" s="854"/>
    </row>
    <row r="2662" spans="4:4">
      <c r="D2662" s="854"/>
    </row>
    <row r="2663" spans="4:4">
      <c r="D2663" s="854"/>
    </row>
    <row r="2664" spans="4:4">
      <c r="D2664" s="854"/>
    </row>
    <row r="2665" spans="4:4">
      <c r="D2665" s="854"/>
    </row>
    <row r="2666" spans="4:4">
      <c r="D2666" s="854"/>
    </row>
    <row r="2667" spans="4:4">
      <c r="D2667" s="854"/>
    </row>
    <row r="2668" spans="4:4">
      <c r="D2668" s="854"/>
    </row>
    <row r="2669" spans="4:4">
      <c r="D2669" s="854"/>
    </row>
    <row r="2670" spans="4:4">
      <c r="D2670" s="854"/>
    </row>
    <row r="2671" spans="4:4">
      <c r="D2671" s="854"/>
    </row>
    <row r="2672" spans="4:4">
      <c r="D2672" s="854"/>
    </row>
    <row r="2673" spans="4:4">
      <c r="D2673" s="854"/>
    </row>
    <row r="2674" spans="4:4">
      <c r="D2674" s="854"/>
    </row>
    <row r="2675" spans="4:4">
      <c r="D2675" s="854"/>
    </row>
    <row r="2676" spans="4:4">
      <c r="D2676" s="854"/>
    </row>
    <row r="2677" spans="4:4">
      <c r="D2677" s="854"/>
    </row>
    <row r="2678" spans="4:4">
      <c r="D2678" s="854"/>
    </row>
    <row r="2679" spans="4:4">
      <c r="D2679" s="854"/>
    </row>
    <row r="2680" spans="4:4">
      <c r="D2680" s="854"/>
    </row>
    <row r="2681" spans="4:4">
      <c r="D2681" s="854"/>
    </row>
    <row r="2682" spans="4:4">
      <c r="D2682" s="854"/>
    </row>
    <row r="2683" spans="4:4">
      <c r="D2683" s="854"/>
    </row>
    <row r="2684" spans="4:4">
      <c r="D2684" s="854"/>
    </row>
    <row r="2685" spans="4:4">
      <c r="D2685" s="854"/>
    </row>
    <row r="2686" spans="4:4">
      <c r="D2686" s="854"/>
    </row>
    <row r="2687" spans="4:4">
      <c r="D2687" s="854"/>
    </row>
    <row r="2688" spans="4:4">
      <c r="D2688" s="854"/>
    </row>
    <row r="2689" spans="4:4">
      <c r="D2689" s="854"/>
    </row>
    <row r="2690" spans="4:4">
      <c r="D2690" s="854"/>
    </row>
    <row r="2691" spans="4:4">
      <c r="D2691" s="854"/>
    </row>
    <row r="2692" spans="4:4">
      <c r="D2692" s="854"/>
    </row>
    <row r="2693" spans="4:4">
      <c r="D2693" s="854"/>
    </row>
    <row r="2694" spans="4:4">
      <c r="D2694" s="854"/>
    </row>
    <row r="2695" spans="4:4">
      <c r="D2695" s="854"/>
    </row>
    <row r="2696" spans="4:4">
      <c r="D2696" s="854"/>
    </row>
    <row r="2697" spans="4:4">
      <c r="D2697" s="854"/>
    </row>
    <row r="2698" spans="4:4">
      <c r="D2698" s="854"/>
    </row>
    <row r="2699" spans="4:4">
      <c r="D2699" s="854"/>
    </row>
    <row r="2700" spans="4:4">
      <c r="D2700" s="854"/>
    </row>
    <row r="2701" spans="4:4">
      <c r="D2701" s="854"/>
    </row>
    <row r="2702" spans="4:4">
      <c r="D2702" s="854"/>
    </row>
    <row r="2703" spans="4:4">
      <c r="D2703" s="854"/>
    </row>
    <row r="2704" spans="4:4">
      <c r="D2704" s="854"/>
    </row>
    <row r="2705" spans="4:4">
      <c r="D2705" s="854"/>
    </row>
    <row r="2706" spans="4:4">
      <c r="D2706" s="854"/>
    </row>
    <row r="2707" spans="4:4">
      <c r="D2707" s="854"/>
    </row>
    <row r="2708" spans="4:4">
      <c r="D2708" s="854"/>
    </row>
    <row r="2709" spans="4:4">
      <c r="D2709" s="854"/>
    </row>
    <row r="2710" spans="4:4">
      <c r="D2710" s="854"/>
    </row>
    <row r="2711" spans="4:4">
      <c r="D2711" s="854"/>
    </row>
    <row r="2712" spans="4:4">
      <c r="D2712" s="854"/>
    </row>
    <row r="2713" spans="4:4">
      <c r="D2713" s="854"/>
    </row>
    <row r="2714" spans="4:4">
      <c r="D2714" s="854"/>
    </row>
    <row r="2715" spans="4:4">
      <c r="D2715" s="854"/>
    </row>
    <row r="2716" spans="4:4">
      <c r="D2716" s="854"/>
    </row>
    <row r="2717" spans="4:4">
      <c r="D2717" s="854"/>
    </row>
    <row r="2718" spans="4:4">
      <c r="D2718" s="854"/>
    </row>
    <row r="2719" spans="4:4">
      <c r="D2719" s="854"/>
    </row>
    <row r="2720" spans="4:4">
      <c r="D2720" s="854"/>
    </row>
    <row r="2721" spans="4:4">
      <c r="D2721" s="854"/>
    </row>
    <row r="2722" spans="4:4">
      <c r="D2722" s="854"/>
    </row>
    <row r="2723" spans="4:4">
      <c r="D2723" s="854"/>
    </row>
    <row r="2724" spans="4:4">
      <c r="D2724" s="854"/>
    </row>
    <row r="2725" spans="4:4">
      <c r="D2725" s="854"/>
    </row>
    <row r="2726" spans="4:4">
      <c r="D2726" s="854"/>
    </row>
    <row r="2727" spans="4:4">
      <c r="D2727" s="854"/>
    </row>
    <row r="2728" spans="4:4">
      <c r="D2728" s="854"/>
    </row>
    <row r="2729" spans="4:4">
      <c r="D2729" s="854"/>
    </row>
    <row r="2730" spans="4:4">
      <c r="D2730" s="854"/>
    </row>
    <row r="2731" spans="4:4">
      <c r="D2731" s="854"/>
    </row>
    <row r="2732" spans="4:4">
      <c r="D2732" s="854"/>
    </row>
    <row r="2733" spans="4:4">
      <c r="D2733" s="854"/>
    </row>
    <row r="2734" spans="4:4">
      <c r="D2734" s="854"/>
    </row>
    <row r="2735" spans="4:4">
      <c r="D2735" s="854"/>
    </row>
    <row r="2736" spans="4:4">
      <c r="D2736" s="854"/>
    </row>
    <row r="2737" spans="4:4">
      <c r="D2737" s="854"/>
    </row>
    <row r="2738" spans="4:4">
      <c r="D2738" s="854"/>
    </row>
    <row r="2739" spans="4:4">
      <c r="D2739" s="854"/>
    </row>
    <row r="2740" spans="4:4">
      <c r="D2740" s="854"/>
    </row>
    <row r="2741" spans="4:4">
      <c r="D2741" s="854"/>
    </row>
    <row r="2742" spans="4:4">
      <c r="D2742" s="854"/>
    </row>
    <row r="2743" spans="4:4">
      <c r="D2743" s="854"/>
    </row>
    <row r="2744" spans="4:4">
      <c r="D2744" s="854"/>
    </row>
    <row r="2745" spans="4:4">
      <c r="D2745" s="854"/>
    </row>
    <row r="2746" spans="4:4">
      <c r="D2746" s="854"/>
    </row>
    <row r="2747" spans="4:4">
      <c r="D2747" s="854"/>
    </row>
    <row r="2748" spans="4:4">
      <c r="D2748" s="854"/>
    </row>
    <row r="2749" spans="4:4">
      <c r="D2749" s="854"/>
    </row>
    <row r="2750" spans="4:4">
      <c r="D2750" s="854"/>
    </row>
    <row r="2751" spans="4:4">
      <c r="D2751" s="854"/>
    </row>
    <row r="2752" spans="4:4">
      <c r="D2752" s="854"/>
    </row>
    <row r="2753" spans="4:4">
      <c r="D2753" s="854"/>
    </row>
    <row r="2754" spans="4:4">
      <c r="D2754" s="854"/>
    </row>
    <row r="2755" spans="4:4">
      <c r="D2755" s="854"/>
    </row>
    <row r="2756" spans="4:4">
      <c r="D2756" s="854"/>
    </row>
    <row r="2757" spans="4:4">
      <c r="D2757" s="854"/>
    </row>
    <row r="2758" spans="4:4">
      <c r="D2758" s="854"/>
    </row>
    <row r="2759" spans="4:4">
      <c r="D2759" s="854"/>
    </row>
    <row r="2760" spans="4:4">
      <c r="D2760" s="854"/>
    </row>
    <row r="2761" spans="4:4">
      <c r="D2761" s="854"/>
    </row>
    <row r="2762" spans="4:4">
      <c r="D2762" s="854"/>
    </row>
    <row r="2763" spans="4:4">
      <c r="D2763" s="854"/>
    </row>
    <row r="2764" spans="4:4">
      <c r="D2764" s="854"/>
    </row>
    <row r="2765" spans="4:4">
      <c r="D2765" s="854"/>
    </row>
    <row r="2766" spans="4:4">
      <c r="D2766" s="854"/>
    </row>
    <row r="2767" spans="4:4">
      <c r="D2767" s="854"/>
    </row>
    <row r="2768" spans="4:4">
      <c r="D2768" s="854"/>
    </row>
    <row r="2769" spans="4:4">
      <c r="D2769" s="854"/>
    </row>
    <row r="2770" spans="4:4">
      <c r="D2770" s="854"/>
    </row>
    <row r="2771" spans="4:4">
      <c r="D2771" s="854"/>
    </row>
    <row r="2772" spans="4:4">
      <c r="D2772" s="854"/>
    </row>
    <row r="2773" spans="4:4">
      <c r="D2773" s="854"/>
    </row>
    <row r="2774" spans="4:4">
      <c r="D2774" s="854"/>
    </row>
    <row r="2775" spans="4:4">
      <c r="D2775" s="854"/>
    </row>
    <row r="2776" spans="4:4">
      <c r="D2776" s="854"/>
    </row>
    <row r="2777" spans="4:4">
      <c r="D2777" s="854"/>
    </row>
    <row r="2778" spans="4:4">
      <c r="D2778" s="854"/>
    </row>
    <row r="2779" spans="4:4">
      <c r="D2779" s="854"/>
    </row>
    <row r="2780" spans="4:4">
      <c r="D2780" s="854"/>
    </row>
    <row r="2781" spans="4:4">
      <c r="D2781" s="854"/>
    </row>
    <row r="2782" spans="4:4">
      <c r="D2782" s="854"/>
    </row>
    <row r="2783" spans="4:4">
      <c r="D2783" s="854"/>
    </row>
    <row r="2784" spans="4:4">
      <c r="D2784" s="854"/>
    </row>
    <row r="2785" spans="4:4">
      <c r="D2785" s="854"/>
    </row>
    <row r="2786" spans="4:4">
      <c r="D2786" s="854"/>
    </row>
    <row r="2787" spans="4:4">
      <c r="D2787" s="854"/>
    </row>
    <row r="2788" spans="4:4">
      <c r="D2788" s="854"/>
    </row>
    <row r="2789" spans="4:4">
      <c r="D2789" s="854"/>
    </row>
    <row r="2790" spans="4:4">
      <c r="D2790" s="854"/>
    </row>
    <row r="2791" spans="4:4">
      <c r="D2791" s="854"/>
    </row>
    <row r="2792" spans="4:4">
      <c r="D2792" s="854"/>
    </row>
    <row r="2793" spans="4:4">
      <c r="D2793" s="854"/>
    </row>
    <row r="2794" spans="4:4">
      <c r="D2794" s="854"/>
    </row>
    <row r="2795" spans="4:4">
      <c r="D2795" s="854"/>
    </row>
    <row r="2796" spans="4:4">
      <c r="D2796" s="854"/>
    </row>
    <row r="2797" spans="4:4">
      <c r="D2797" s="854"/>
    </row>
    <row r="2798" spans="4:4">
      <c r="D2798" s="854"/>
    </row>
    <row r="2799" spans="4:4">
      <c r="D2799" s="854"/>
    </row>
    <row r="2800" spans="4:4">
      <c r="D2800" s="854"/>
    </row>
    <row r="2801" spans="4:4">
      <c r="D2801" s="854"/>
    </row>
    <row r="2802" spans="4:4">
      <c r="D2802" s="854"/>
    </row>
    <row r="2803" spans="4:4">
      <c r="D2803" s="854"/>
    </row>
    <row r="2804" spans="4:4">
      <c r="D2804" s="854"/>
    </row>
    <row r="2805" spans="4:4">
      <c r="D2805" s="854"/>
    </row>
    <row r="2806" spans="4:4">
      <c r="D2806" s="854"/>
    </row>
    <row r="2807" spans="4:4">
      <c r="D2807" s="854"/>
    </row>
    <row r="2808" spans="4:4">
      <c r="D2808" s="854"/>
    </row>
    <row r="2809" spans="4:4">
      <c r="D2809" s="854"/>
    </row>
    <row r="2810" spans="4:4">
      <c r="D2810" s="854"/>
    </row>
    <row r="2811" spans="4:4">
      <c r="D2811" s="854"/>
    </row>
    <row r="2812" spans="4:4">
      <c r="D2812" s="854"/>
    </row>
    <row r="2813" spans="4:4">
      <c r="D2813" s="854"/>
    </row>
    <row r="2814" spans="4:4">
      <c r="D2814" s="854"/>
    </row>
    <row r="2815" spans="4:4">
      <c r="D2815" s="854"/>
    </row>
    <row r="2816" spans="4:4">
      <c r="D2816" s="854"/>
    </row>
    <row r="2817" spans="4:4">
      <c r="D2817" s="854"/>
    </row>
    <row r="2818" spans="4:4">
      <c r="D2818" s="854"/>
    </row>
    <row r="2819" spans="4:4">
      <c r="D2819" s="854"/>
    </row>
    <row r="2820" spans="4:4">
      <c r="D2820" s="854"/>
    </row>
    <row r="2821" spans="4:4">
      <c r="D2821" s="854"/>
    </row>
    <row r="2822" spans="4:4">
      <c r="D2822" s="854"/>
    </row>
    <row r="2823" spans="4:4">
      <c r="D2823" s="854"/>
    </row>
    <row r="2824" spans="4:4">
      <c r="D2824" s="854"/>
    </row>
    <row r="2825" spans="4:4">
      <c r="D2825" s="854"/>
    </row>
    <row r="2826" spans="4:4">
      <c r="D2826" s="854"/>
    </row>
    <row r="2827" spans="4:4">
      <c r="D2827" s="854"/>
    </row>
    <row r="2828" spans="4:4">
      <c r="D2828" s="854"/>
    </row>
    <row r="2829" spans="4:4">
      <c r="D2829" s="854"/>
    </row>
    <row r="2830" spans="4:4">
      <c r="D2830" s="854"/>
    </row>
    <row r="2831" spans="4:4">
      <c r="D2831" s="854"/>
    </row>
    <row r="2832" spans="4:4">
      <c r="D2832" s="854"/>
    </row>
    <row r="2833" spans="4:4">
      <c r="D2833" s="854"/>
    </row>
    <row r="2834" spans="4:4">
      <c r="D2834" s="854"/>
    </row>
    <row r="2835" spans="4:4">
      <c r="D2835" s="854"/>
    </row>
    <row r="2836" spans="4:4">
      <c r="D2836" s="854"/>
    </row>
    <row r="2837" spans="4:4">
      <c r="D2837" s="854"/>
    </row>
    <row r="2838" spans="4:4">
      <c r="D2838" s="854"/>
    </row>
    <row r="2839" spans="4:4">
      <c r="D2839" s="854"/>
    </row>
    <row r="2840" spans="4:4">
      <c r="D2840" s="854"/>
    </row>
    <row r="2841" spans="4:4">
      <c r="D2841" s="854"/>
    </row>
    <row r="2842" spans="4:4">
      <c r="D2842" s="854"/>
    </row>
    <row r="2843" spans="4:4">
      <c r="D2843" s="854"/>
    </row>
    <row r="2844" spans="4:4">
      <c r="D2844" s="854"/>
    </row>
    <row r="2845" spans="4:4">
      <c r="D2845" s="854"/>
    </row>
    <row r="2846" spans="4:4">
      <c r="D2846" s="854"/>
    </row>
    <row r="2847" spans="4:4">
      <c r="D2847" s="854"/>
    </row>
    <row r="2848" spans="4:4">
      <c r="D2848" s="854"/>
    </row>
    <row r="2849" spans="4:4">
      <c r="D2849" s="854"/>
    </row>
    <row r="2850" spans="4:4">
      <c r="D2850" s="854"/>
    </row>
    <row r="2851" spans="4:4">
      <c r="D2851" s="854"/>
    </row>
    <row r="2852" spans="4:4">
      <c r="D2852" s="854"/>
    </row>
    <row r="2853" spans="4:4">
      <c r="D2853" s="854"/>
    </row>
    <row r="2854" spans="4:4">
      <c r="D2854" s="854"/>
    </row>
    <row r="2855" spans="4:4">
      <c r="D2855" s="854"/>
    </row>
    <row r="2856" spans="4:4">
      <c r="D2856" s="854"/>
    </row>
    <row r="2857" spans="4:4">
      <c r="D2857" s="854"/>
    </row>
    <row r="2858" spans="4:4">
      <c r="D2858" s="854"/>
    </row>
    <row r="2859" spans="4:4">
      <c r="D2859" s="854"/>
    </row>
    <row r="2860" spans="4:4">
      <c r="D2860" s="854"/>
    </row>
    <row r="2861" spans="4:4">
      <c r="D2861" s="854"/>
    </row>
    <row r="2862" spans="4:4">
      <c r="D2862" s="854"/>
    </row>
    <row r="2863" spans="4:4">
      <c r="D2863" s="854"/>
    </row>
    <row r="2864" spans="4:4">
      <c r="D2864" s="854"/>
    </row>
    <row r="2865" spans="4:4">
      <c r="D2865" s="854"/>
    </row>
    <row r="2866" spans="4:4">
      <c r="D2866" s="854"/>
    </row>
    <row r="2867" spans="4:4">
      <c r="D2867" s="854"/>
    </row>
    <row r="2868" spans="4:4">
      <c r="D2868" s="854"/>
    </row>
    <row r="2869" spans="4:4">
      <c r="D2869" s="854"/>
    </row>
    <row r="2870" spans="4:4">
      <c r="D2870" s="854"/>
    </row>
    <row r="2871" spans="4:4">
      <c r="D2871" s="854"/>
    </row>
    <row r="2872" spans="4:4">
      <c r="D2872" s="854"/>
    </row>
    <row r="2873" spans="4:4">
      <c r="D2873" s="854"/>
    </row>
    <row r="2874" spans="4:4">
      <c r="D2874" s="854"/>
    </row>
    <row r="2875" spans="4:4">
      <c r="D2875" s="854"/>
    </row>
    <row r="2876" spans="4:4">
      <c r="D2876" s="854"/>
    </row>
    <row r="2877" spans="4:4">
      <c r="D2877" s="854"/>
    </row>
    <row r="2878" spans="4:4">
      <c r="D2878" s="854"/>
    </row>
    <row r="2879" spans="4:4">
      <c r="D2879" s="854"/>
    </row>
    <row r="2880" spans="4:4">
      <c r="D2880" s="854"/>
    </row>
    <row r="2881" spans="4:4">
      <c r="D2881" s="854"/>
    </row>
    <row r="2882" spans="4:4">
      <c r="D2882" s="854"/>
    </row>
    <row r="2883" spans="4:4">
      <c r="D2883" s="854"/>
    </row>
    <row r="2884" spans="4:4">
      <c r="D2884" s="854"/>
    </row>
    <row r="2885" spans="4:4">
      <c r="D2885" s="854"/>
    </row>
    <row r="2886" spans="4:4">
      <c r="D2886" s="854"/>
    </row>
    <row r="2887" spans="4:4">
      <c r="D2887" s="854"/>
    </row>
    <row r="2888" spans="4:4">
      <c r="D2888" s="854"/>
    </row>
    <row r="2889" spans="4:4">
      <c r="D2889" s="854"/>
    </row>
    <row r="2890" spans="4:4">
      <c r="D2890" s="854"/>
    </row>
    <row r="2891" spans="4:4">
      <c r="D2891" s="854"/>
    </row>
    <row r="2892" spans="4:4">
      <c r="D2892" s="854"/>
    </row>
    <row r="2893" spans="4:4">
      <c r="D2893" s="854"/>
    </row>
    <row r="2894" spans="4:4">
      <c r="D2894" s="854"/>
    </row>
    <row r="2895" spans="4:4">
      <c r="D2895" s="854"/>
    </row>
    <row r="2896" spans="4:4">
      <c r="D2896" s="854"/>
    </row>
    <row r="2897" spans="4:4">
      <c r="D2897" s="854"/>
    </row>
    <row r="2898" spans="4:4">
      <c r="D2898" s="854"/>
    </row>
    <row r="2899" spans="4:4">
      <c r="D2899" s="854"/>
    </row>
    <row r="2900" spans="4:4">
      <c r="D2900" s="854"/>
    </row>
    <row r="2901" spans="4:4">
      <c r="D2901" s="854"/>
    </row>
    <row r="2902" spans="4:4">
      <c r="D2902" s="854"/>
    </row>
    <row r="2903" spans="4:4">
      <c r="D2903" s="854"/>
    </row>
    <row r="2904" spans="4:4">
      <c r="D2904" s="854"/>
    </row>
    <row r="2905" spans="4:4">
      <c r="D2905" s="854"/>
    </row>
    <row r="2906" spans="4:4">
      <c r="D2906" s="854"/>
    </row>
    <row r="2907" spans="4:4">
      <c r="D2907" s="854"/>
    </row>
    <row r="2908" spans="4:4">
      <c r="D2908" s="854"/>
    </row>
    <row r="2909" spans="4:4">
      <c r="D2909" s="854"/>
    </row>
    <row r="2910" spans="4:4">
      <c r="D2910" s="854"/>
    </row>
    <row r="2911" spans="4:4">
      <c r="D2911" s="854"/>
    </row>
    <row r="2912" spans="4:4">
      <c r="D2912" s="854"/>
    </row>
    <row r="2913" spans="4:4">
      <c r="D2913" s="854"/>
    </row>
    <row r="2914" spans="4:4">
      <c r="D2914" s="854"/>
    </row>
    <row r="2915" spans="4:4">
      <c r="D2915" s="854"/>
    </row>
    <row r="2916" spans="4:4">
      <c r="D2916" s="854"/>
    </row>
    <row r="2917" spans="4:4">
      <c r="D2917" s="854"/>
    </row>
    <row r="2918" spans="4:4">
      <c r="D2918" s="854"/>
    </row>
    <row r="2919" spans="4:4">
      <c r="D2919" s="854"/>
    </row>
    <row r="2920" spans="4:4">
      <c r="D2920" s="854"/>
    </row>
    <row r="2921" spans="4:4">
      <c r="D2921" s="854"/>
    </row>
    <row r="2922" spans="4:4">
      <c r="D2922" s="854"/>
    </row>
    <row r="2923" spans="4:4">
      <c r="D2923" s="854"/>
    </row>
    <row r="2924" spans="4:4">
      <c r="D2924" s="854"/>
    </row>
    <row r="2925" spans="4:4">
      <c r="D2925" s="854"/>
    </row>
    <row r="2926" spans="4:4">
      <c r="D2926" s="854"/>
    </row>
    <row r="2927" spans="4:4">
      <c r="D2927" s="854"/>
    </row>
    <row r="2928" spans="4:4">
      <c r="D2928" s="854"/>
    </row>
    <row r="2929" spans="4:4">
      <c r="D2929" s="854"/>
    </row>
    <row r="2930" spans="4:4">
      <c r="D2930" s="854"/>
    </row>
    <row r="2931" spans="4:4">
      <c r="D2931" s="854"/>
    </row>
    <row r="2932" spans="4:4">
      <c r="D2932" s="854"/>
    </row>
    <row r="2933" spans="4:4">
      <c r="D2933" s="854"/>
    </row>
    <row r="2934" spans="4:4">
      <c r="D2934" s="854"/>
    </row>
    <row r="2935" spans="4:4">
      <c r="D2935" s="854"/>
    </row>
    <row r="2936" spans="4:4">
      <c r="D2936" s="854"/>
    </row>
    <row r="2937" spans="4:4">
      <c r="D2937" s="854"/>
    </row>
    <row r="2938" spans="4:4">
      <c r="D2938" s="854"/>
    </row>
    <row r="2939" spans="4:4">
      <c r="D2939" s="854"/>
    </row>
    <row r="2940" spans="4:4">
      <c r="D2940" s="854"/>
    </row>
    <row r="2941" spans="4:4">
      <c r="D2941" s="854"/>
    </row>
    <row r="2942" spans="4:4">
      <c r="D2942" s="854"/>
    </row>
    <row r="2943" spans="4:4">
      <c r="D2943" s="854"/>
    </row>
    <row r="2944" spans="4:4">
      <c r="D2944" s="854"/>
    </row>
    <row r="2945" spans="4:4">
      <c r="D2945" s="854"/>
    </row>
    <row r="2946" spans="4:4">
      <c r="D2946" s="854"/>
    </row>
    <row r="2947" spans="4:4">
      <c r="D2947" s="854"/>
    </row>
    <row r="2948" spans="4:4">
      <c r="D2948" s="854"/>
    </row>
    <row r="2949" spans="4:4">
      <c r="D2949" s="854"/>
    </row>
    <row r="2950" spans="4:4">
      <c r="D2950" s="854"/>
    </row>
    <row r="2951" spans="4:4">
      <c r="D2951" s="854"/>
    </row>
    <row r="2952" spans="4:4">
      <c r="D2952" s="854"/>
    </row>
    <row r="2953" spans="4:4">
      <c r="D2953" s="854"/>
    </row>
    <row r="2954" spans="4:4">
      <c r="D2954" s="854"/>
    </row>
    <row r="2955" spans="4:4">
      <c r="D2955" s="854"/>
    </row>
    <row r="2956" spans="4:4">
      <c r="D2956" s="854"/>
    </row>
    <row r="2957" spans="4:4">
      <c r="D2957" s="854"/>
    </row>
    <row r="2958" spans="4:4">
      <c r="D2958" s="854"/>
    </row>
    <row r="2959" spans="4:4">
      <c r="D2959" s="854"/>
    </row>
    <row r="2960" spans="4:4">
      <c r="D2960" s="854"/>
    </row>
    <row r="2961" spans="4:4">
      <c r="D2961" s="854"/>
    </row>
    <row r="2962" spans="4:4">
      <c r="D2962" s="854"/>
    </row>
    <row r="2963" spans="4:4">
      <c r="D2963" s="854"/>
    </row>
    <row r="2964" spans="4:4">
      <c r="D2964" s="854"/>
    </row>
    <row r="2965" spans="4:4">
      <c r="D2965" s="854"/>
    </row>
    <row r="2966" spans="4:4">
      <c r="D2966" s="854"/>
    </row>
    <row r="2967" spans="4:4">
      <c r="D2967" s="854"/>
    </row>
    <row r="2968" spans="4:4">
      <c r="D2968" s="854"/>
    </row>
    <row r="2969" spans="4:4">
      <c r="D2969" s="854"/>
    </row>
    <row r="2970" spans="4:4">
      <c r="D2970" s="854"/>
    </row>
    <row r="2971" spans="4:4">
      <c r="D2971" s="854"/>
    </row>
    <row r="2972" spans="4:4">
      <c r="D2972" s="854"/>
    </row>
    <row r="2973" spans="4:4">
      <c r="D2973" s="854"/>
    </row>
    <row r="2974" spans="4:4">
      <c r="D2974" s="854"/>
    </row>
    <row r="2975" spans="4:4">
      <c r="D2975" s="854"/>
    </row>
    <row r="2976" spans="4:4">
      <c r="D2976" s="854"/>
    </row>
    <row r="2977" spans="4:4">
      <c r="D2977" s="854"/>
    </row>
    <row r="2978" spans="4:4">
      <c r="D2978" s="854"/>
    </row>
    <row r="2979" spans="4:4">
      <c r="D2979" s="854"/>
    </row>
    <row r="2980" spans="4:4">
      <c r="D2980" s="854"/>
    </row>
    <row r="2981" spans="4:4">
      <c r="D2981" s="854"/>
    </row>
    <row r="2982" spans="4:4">
      <c r="D2982" s="854"/>
    </row>
    <row r="2983" spans="4:4">
      <c r="D2983" s="854"/>
    </row>
    <row r="2984" spans="4:4">
      <c r="D2984" s="854"/>
    </row>
    <row r="2985" spans="4:4">
      <c r="D2985" s="854"/>
    </row>
    <row r="2986" spans="4:4">
      <c r="D2986" s="854"/>
    </row>
    <row r="2987" spans="4:4">
      <c r="D2987" s="854"/>
    </row>
    <row r="2988" spans="4:4">
      <c r="D2988" s="854"/>
    </row>
    <row r="2989" spans="4:4">
      <c r="D2989" s="854"/>
    </row>
    <row r="2990" spans="4:4">
      <c r="D2990" s="854"/>
    </row>
    <row r="2991" spans="4:4">
      <c r="D2991" s="854"/>
    </row>
    <row r="2992" spans="4:4">
      <c r="D2992" s="854"/>
    </row>
    <row r="2993" spans="4:4">
      <c r="D2993" s="854"/>
    </row>
    <row r="2994" spans="4:4">
      <c r="D2994" s="854"/>
    </row>
    <row r="2995" spans="4:4">
      <c r="D2995" s="854"/>
    </row>
    <row r="2996" spans="4:4">
      <c r="D2996" s="854"/>
    </row>
    <row r="2997" spans="4:4">
      <c r="D2997" s="854"/>
    </row>
    <row r="2998" spans="4:4">
      <c r="D2998" s="854"/>
    </row>
    <row r="2999" spans="4:4">
      <c r="D2999" s="854"/>
    </row>
    <row r="3000" spans="4:4">
      <c r="D3000" s="854"/>
    </row>
    <row r="3001" spans="4:4">
      <c r="D3001" s="854"/>
    </row>
    <row r="3002" spans="4:4">
      <c r="D3002" s="854"/>
    </row>
    <row r="3003" spans="4:4">
      <c r="D3003" s="854"/>
    </row>
    <row r="3004" spans="4:4">
      <c r="D3004" s="854"/>
    </row>
    <row r="3005" spans="4:4">
      <c r="D3005" s="854"/>
    </row>
    <row r="3006" spans="4:4">
      <c r="D3006" s="854"/>
    </row>
    <row r="3007" spans="4:4">
      <c r="D3007" s="854"/>
    </row>
    <row r="3008" spans="4:4">
      <c r="D3008" s="854"/>
    </row>
    <row r="3009" spans="4:4">
      <c r="D3009" s="854"/>
    </row>
    <row r="3010" spans="4:4">
      <c r="D3010" s="854"/>
    </row>
    <row r="3011" spans="4:4">
      <c r="D3011" s="854"/>
    </row>
    <row r="3012" spans="4:4">
      <c r="D3012" s="854"/>
    </row>
    <row r="3013" spans="4:4">
      <c r="D3013" s="854"/>
    </row>
    <row r="3014" spans="4:4">
      <c r="D3014" s="854"/>
    </row>
    <row r="3015" spans="4:4">
      <c r="D3015" s="854"/>
    </row>
    <row r="3016" spans="4:4">
      <c r="D3016" s="854"/>
    </row>
    <row r="3017" spans="4:4">
      <c r="D3017" s="854"/>
    </row>
    <row r="3018" spans="4:4">
      <c r="D3018" s="854"/>
    </row>
    <row r="3019" spans="4:4">
      <c r="D3019" s="854"/>
    </row>
    <row r="3020" spans="4:4">
      <c r="D3020" s="854"/>
    </row>
    <row r="3021" spans="4:4">
      <c r="D3021" s="854"/>
    </row>
    <row r="3022" spans="4:4">
      <c r="D3022" s="854"/>
    </row>
    <row r="3023" spans="4:4">
      <c r="D3023" s="854"/>
    </row>
    <row r="3024" spans="4:4">
      <c r="D3024" s="854"/>
    </row>
    <row r="3025" spans="4:4">
      <c r="D3025" s="854"/>
    </row>
    <row r="3026" spans="4:4">
      <c r="D3026" s="854"/>
    </row>
    <row r="3027" spans="4:4">
      <c r="D3027" s="854"/>
    </row>
    <row r="3028" spans="4:4">
      <c r="D3028" s="854"/>
    </row>
    <row r="3029" spans="4:4">
      <c r="D3029" s="854"/>
    </row>
    <row r="3030" spans="4:4">
      <c r="D3030" s="854"/>
    </row>
    <row r="3031" spans="4:4">
      <c r="D3031" s="854"/>
    </row>
    <row r="3032" spans="4:4">
      <c r="D3032" s="854"/>
    </row>
    <row r="3033" spans="4:4">
      <c r="D3033" s="854"/>
    </row>
    <row r="3034" spans="4:4">
      <c r="D3034" s="854"/>
    </row>
    <row r="3035" spans="4:4">
      <c r="D3035" s="854"/>
    </row>
    <row r="3036" spans="4:4">
      <c r="D3036" s="854"/>
    </row>
    <row r="3037" spans="4:4">
      <c r="D3037" s="854"/>
    </row>
    <row r="3038" spans="4:4">
      <c r="D3038" s="854"/>
    </row>
    <row r="3039" spans="4:4">
      <c r="D3039" s="854"/>
    </row>
    <row r="3040" spans="4:4">
      <c r="D3040" s="854"/>
    </row>
    <row r="3041" spans="4:4">
      <c r="D3041" s="854"/>
    </row>
    <row r="3042" spans="4:4">
      <c r="D3042" s="854"/>
    </row>
    <row r="3043" spans="4:4">
      <c r="D3043" s="854"/>
    </row>
    <row r="3044" spans="4:4">
      <c r="D3044" s="854"/>
    </row>
    <row r="3045" spans="4:4">
      <c r="D3045" s="854"/>
    </row>
    <row r="3046" spans="4:4">
      <c r="D3046" s="854"/>
    </row>
    <row r="3047" spans="4:4">
      <c r="D3047" s="854"/>
    </row>
    <row r="3048" spans="4:4">
      <c r="D3048" s="854"/>
    </row>
    <row r="3049" spans="4:4">
      <c r="D3049" s="854"/>
    </row>
    <row r="3050" spans="4:4">
      <c r="D3050" s="854"/>
    </row>
    <row r="3051" spans="4:4">
      <c r="D3051" s="854"/>
    </row>
    <row r="3052" spans="4:4">
      <c r="D3052" s="854"/>
    </row>
    <row r="3053" spans="4:4">
      <c r="D3053" s="854"/>
    </row>
    <row r="3054" spans="4:4">
      <c r="D3054" s="854"/>
    </row>
    <row r="3055" spans="4:4">
      <c r="D3055" s="854"/>
    </row>
    <row r="3056" spans="4:4">
      <c r="D3056" s="854"/>
    </row>
    <row r="3057" spans="4:4">
      <c r="D3057" s="854"/>
    </row>
    <row r="3058" spans="4:4">
      <c r="D3058" s="854"/>
    </row>
    <row r="3059" spans="4:4">
      <c r="D3059" s="854"/>
    </row>
    <row r="3060" spans="4:4">
      <c r="D3060" s="854"/>
    </row>
    <row r="3061" spans="4:4">
      <c r="D3061" s="854"/>
    </row>
    <row r="3062" spans="4:4">
      <c r="D3062" s="854"/>
    </row>
    <row r="3063" spans="4:4">
      <c r="D3063" s="854"/>
    </row>
    <row r="3064" spans="4:4">
      <c r="D3064" s="854"/>
    </row>
    <row r="3065" spans="4:4">
      <c r="D3065" s="854"/>
    </row>
    <row r="3066" spans="4:4">
      <c r="D3066" s="854"/>
    </row>
    <row r="3067" spans="4:4">
      <c r="D3067" s="854"/>
    </row>
    <row r="3068" spans="4:4">
      <c r="D3068" s="854"/>
    </row>
    <row r="3069" spans="4:4">
      <c r="D3069" s="854"/>
    </row>
    <row r="3070" spans="4:4">
      <c r="D3070" s="854"/>
    </row>
    <row r="3071" spans="4:4">
      <c r="D3071" s="854"/>
    </row>
    <row r="3072" spans="4:4">
      <c r="D3072" s="854"/>
    </row>
    <row r="3073" spans="4:4">
      <c r="D3073" s="854"/>
    </row>
    <row r="3074" spans="4:4">
      <c r="D3074" s="854"/>
    </row>
    <row r="3075" spans="4:4">
      <c r="D3075" s="854"/>
    </row>
    <row r="3076" spans="4:4">
      <c r="D3076" s="854"/>
    </row>
    <row r="3077" spans="4:4">
      <c r="D3077" s="854"/>
    </row>
    <row r="3078" spans="4:4">
      <c r="D3078" s="854"/>
    </row>
    <row r="3079" spans="4:4">
      <c r="D3079" s="854"/>
    </row>
    <row r="3080" spans="4:4">
      <c r="D3080" s="854"/>
    </row>
    <row r="3081" spans="4:4">
      <c r="D3081" s="854"/>
    </row>
    <row r="3082" spans="4:4">
      <c r="D3082" s="854"/>
    </row>
    <row r="3083" spans="4:4">
      <c r="D3083" s="854"/>
    </row>
    <row r="3084" spans="4:4">
      <c r="D3084" s="854"/>
    </row>
    <row r="3085" spans="4:4">
      <c r="D3085" s="854"/>
    </row>
    <row r="3086" spans="4:4">
      <c r="D3086" s="854"/>
    </row>
    <row r="3087" spans="4:4">
      <c r="D3087" s="854"/>
    </row>
    <row r="3088" spans="4:4">
      <c r="D3088" s="854"/>
    </row>
    <row r="3089" spans="4:4">
      <c r="D3089" s="854"/>
    </row>
    <row r="3090" spans="4:4">
      <c r="D3090" s="854"/>
    </row>
    <row r="3091" spans="4:4">
      <c r="D3091" s="854"/>
    </row>
    <row r="3092" spans="4:4">
      <c r="D3092" s="854"/>
    </row>
    <row r="3093" spans="4:4">
      <c r="D3093" s="854"/>
    </row>
    <row r="3094" spans="4:4">
      <c r="D3094" s="854"/>
    </row>
    <row r="3095" spans="4:4">
      <c r="D3095" s="854"/>
    </row>
    <row r="3096" spans="4:4">
      <c r="D3096" s="854"/>
    </row>
    <row r="3097" spans="4:4">
      <c r="D3097" s="854"/>
    </row>
    <row r="3098" spans="4:4">
      <c r="D3098" s="854"/>
    </row>
    <row r="3099" spans="4:4">
      <c r="D3099" s="854"/>
    </row>
    <row r="3100" spans="4:4">
      <c r="D3100" s="854"/>
    </row>
    <row r="3101" spans="4:4">
      <c r="D3101" s="854"/>
    </row>
    <row r="3102" spans="4:4">
      <c r="D3102" s="854"/>
    </row>
    <row r="3103" spans="4:4">
      <c r="D3103" s="854"/>
    </row>
    <row r="3104" spans="4:4">
      <c r="D3104" s="854"/>
    </row>
    <row r="3105" spans="4:4">
      <c r="D3105" s="854"/>
    </row>
    <row r="3106" spans="4:4">
      <c r="D3106" s="854"/>
    </row>
    <row r="3107" spans="4:4">
      <c r="D3107" s="854"/>
    </row>
    <row r="3108" spans="4:4">
      <c r="D3108" s="854"/>
    </row>
    <row r="3109" spans="4:4">
      <c r="D3109" s="854"/>
    </row>
    <row r="3110" spans="4:4">
      <c r="D3110" s="854"/>
    </row>
    <row r="3111" spans="4:4">
      <c r="D3111" s="854"/>
    </row>
    <row r="3112" spans="4:4">
      <c r="D3112" s="854"/>
    </row>
    <row r="3113" spans="4:4">
      <c r="D3113" s="854"/>
    </row>
    <row r="3114" spans="4:4">
      <c r="D3114" s="854"/>
    </row>
    <row r="3115" spans="4:4">
      <c r="D3115" s="854"/>
    </row>
    <row r="3116" spans="4:4">
      <c r="D3116" s="854"/>
    </row>
    <row r="3117" spans="4:4">
      <c r="D3117" s="854"/>
    </row>
    <row r="3118" spans="4:4">
      <c r="D3118" s="854"/>
    </row>
    <row r="3119" spans="4:4">
      <c r="D3119" s="854"/>
    </row>
    <row r="3120" spans="4:4">
      <c r="D3120" s="854"/>
    </row>
    <row r="3121" spans="4:4">
      <c r="D3121" s="854"/>
    </row>
    <row r="3122" spans="4:4">
      <c r="D3122" s="854"/>
    </row>
    <row r="3123" spans="4:4">
      <c r="D3123" s="854"/>
    </row>
    <row r="3124" spans="4:4">
      <c r="D3124" s="854"/>
    </row>
    <row r="3125" spans="4:4">
      <c r="D3125" s="854"/>
    </row>
    <row r="3126" spans="4:4">
      <c r="D3126" s="854"/>
    </row>
    <row r="3127" spans="4:4">
      <c r="D3127" s="854"/>
    </row>
    <row r="3128" spans="4:4">
      <c r="D3128" s="854"/>
    </row>
    <row r="3129" spans="4:4">
      <c r="D3129" s="854"/>
    </row>
    <row r="3130" spans="4:4">
      <c r="D3130" s="854"/>
    </row>
    <row r="3131" spans="4:4">
      <c r="D3131" s="854"/>
    </row>
    <row r="3132" spans="4:4">
      <c r="D3132" s="854"/>
    </row>
    <row r="3133" spans="4:4">
      <c r="D3133" s="854"/>
    </row>
    <row r="3134" spans="4:4">
      <c r="D3134" s="854"/>
    </row>
    <row r="3135" spans="4:4">
      <c r="D3135" s="854"/>
    </row>
    <row r="3136" spans="4:4">
      <c r="D3136" s="854"/>
    </row>
    <row r="3137" spans="4:4">
      <c r="D3137" s="854"/>
    </row>
    <row r="3138" spans="4:4">
      <c r="D3138" s="854"/>
    </row>
    <row r="3139" spans="4:4">
      <c r="D3139" s="854"/>
    </row>
    <row r="3140" spans="4:4">
      <c r="D3140" s="854"/>
    </row>
    <row r="3141" spans="4:4">
      <c r="D3141" s="854"/>
    </row>
    <row r="3142" spans="4:4">
      <c r="D3142" s="854"/>
    </row>
    <row r="3143" spans="4:4">
      <c r="D3143" s="854"/>
    </row>
    <row r="3144" spans="4:4">
      <c r="D3144" s="854"/>
    </row>
    <row r="3145" spans="4:4">
      <c r="D3145" s="854"/>
    </row>
    <row r="3146" spans="4:4">
      <c r="D3146" s="854"/>
    </row>
    <row r="3147" spans="4:4">
      <c r="D3147" s="854"/>
    </row>
    <row r="3148" spans="4:4">
      <c r="D3148" s="854"/>
    </row>
    <row r="3149" spans="4:4">
      <c r="D3149" s="854"/>
    </row>
    <row r="3150" spans="4:4">
      <c r="D3150" s="854"/>
    </row>
    <row r="3151" spans="4:4">
      <c r="D3151" s="854"/>
    </row>
    <row r="3152" spans="4:4">
      <c r="D3152" s="854"/>
    </row>
    <row r="3153" spans="4:4">
      <c r="D3153" s="854"/>
    </row>
    <row r="3154" spans="4:4">
      <c r="D3154" s="854"/>
    </row>
    <row r="3155" spans="4:4">
      <c r="D3155" s="854"/>
    </row>
    <row r="3156" spans="4:4">
      <c r="D3156" s="854"/>
    </row>
    <row r="3157" spans="4:4">
      <c r="D3157" s="854"/>
    </row>
    <row r="3158" spans="4:4">
      <c r="D3158" s="854"/>
    </row>
    <row r="3159" spans="4:4">
      <c r="D3159" s="854"/>
    </row>
    <row r="3160" spans="4:4">
      <c r="D3160" s="854"/>
    </row>
    <row r="3161" spans="4:4">
      <c r="D3161" s="854"/>
    </row>
    <row r="3162" spans="4:4">
      <c r="D3162" s="854"/>
    </row>
    <row r="3163" spans="4:4">
      <c r="D3163" s="854"/>
    </row>
    <row r="3164" spans="4:4">
      <c r="D3164" s="854"/>
    </row>
    <row r="3165" spans="4:4">
      <c r="D3165" s="854"/>
    </row>
    <row r="3166" spans="4:4">
      <c r="D3166" s="854"/>
    </row>
    <row r="3167" spans="4:4">
      <c r="D3167" s="854"/>
    </row>
    <row r="3168" spans="4:4">
      <c r="D3168" s="854"/>
    </row>
    <row r="3169" spans="4:4">
      <c r="D3169" s="854"/>
    </row>
    <row r="3170" spans="4:4">
      <c r="D3170" s="854"/>
    </row>
    <row r="3171" spans="4:4">
      <c r="D3171" s="854"/>
    </row>
    <row r="3172" spans="4:4">
      <c r="D3172" s="854"/>
    </row>
    <row r="3173" spans="4:4">
      <c r="D3173" s="854"/>
    </row>
    <row r="3174" spans="4:4">
      <c r="D3174" s="854"/>
    </row>
    <row r="3175" spans="4:4">
      <c r="D3175" s="854"/>
    </row>
    <row r="3176" spans="4:4">
      <c r="D3176" s="854"/>
    </row>
    <row r="3177" spans="4:4">
      <c r="D3177" s="854"/>
    </row>
    <row r="3178" spans="4:4">
      <c r="D3178" s="854"/>
    </row>
    <row r="3179" spans="4:4">
      <c r="D3179" s="854"/>
    </row>
    <row r="3180" spans="4:4">
      <c r="D3180" s="854"/>
    </row>
    <row r="3181" spans="4:4">
      <c r="D3181" s="854"/>
    </row>
    <row r="3182" spans="4:4">
      <c r="D3182" s="854"/>
    </row>
    <row r="3183" spans="4:4">
      <c r="D3183" s="854"/>
    </row>
    <row r="3184" spans="4:4">
      <c r="D3184" s="854"/>
    </row>
    <row r="3185" spans="4:4">
      <c r="D3185" s="854"/>
    </row>
    <row r="3186" spans="4:4">
      <c r="D3186" s="854"/>
    </row>
    <row r="3187" spans="4:4">
      <c r="D3187" s="854"/>
    </row>
    <row r="3188" spans="4:4">
      <c r="D3188" s="854"/>
    </row>
    <row r="3189" spans="4:4">
      <c r="D3189" s="854"/>
    </row>
    <row r="3190" spans="4:4">
      <c r="D3190" s="854"/>
    </row>
    <row r="3191" spans="4:4">
      <c r="D3191" s="854"/>
    </row>
    <row r="3192" spans="4:4">
      <c r="D3192" s="854"/>
    </row>
    <row r="3193" spans="4:4">
      <c r="D3193" s="854"/>
    </row>
    <row r="3194" spans="4:4">
      <c r="D3194" s="854"/>
    </row>
    <row r="3195" spans="4:4">
      <c r="D3195" s="854"/>
    </row>
    <row r="3196" spans="4:4">
      <c r="D3196" s="854"/>
    </row>
    <row r="3197" spans="4:4">
      <c r="D3197" s="854"/>
    </row>
    <row r="3198" spans="4:4">
      <c r="D3198" s="854"/>
    </row>
    <row r="3199" spans="4:4">
      <c r="D3199" s="854"/>
    </row>
    <row r="3200" spans="4:4">
      <c r="D3200" s="854"/>
    </row>
    <row r="3201" spans="4:4">
      <c r="D3201" s="854"/>
    </row>
    <row r="3202" spans="4:4">
      <c r="D3202" s="854"/>
    </row>
    <row r="3203" spans="4:4">
      <c r="D3203" s="854"/>
    </row>
    <row r="3204" spans="4:4">
      <c r="D3204" s="854"/>
    </row>
    <row r="3205" spans="4:4">
      <c r="D3205" s="854"/>
    </row>
    <row r="3206" spans="4:4">
      <c r="D3206" s="854"/>
    </row>
    <row r="3207" spans="4:4">
      <c r="D3207" s="854"/>
    </row>
    <row r="3208" spans="4:4">
      <c r="D3208" s="854"/>
    </row>
    <row r="3209" spans="4:4">
      <c r="D3209" s="854"/>
    </row>
    <row r="3210" spans="4:4">
      <c r="D3210" s="854"/>
    </row>
    <row r="3211" spans="4:4">
      <c r="D3211" s="854"/>
    </row>
    <row r="3212" spans="4:4">
      <c r="D3212" s="854"/>
    </row>
    <row r="3213" spans="4:4">
      <c r="D3213" s="854"/>
    </row>
    <row r="3214" spans="4:4">
      <c r="D3214" s="854"/>
    </row>
    <row r="3215" spans="4:4">
      <c r="D3215" s="854"/>
    </row>
    <row r="3216" spans="4:4">
      <c r="D3216" s="854"/>
    </row>
    <row r="3217" spans="4:4">
      <c r="D3217" s="854"/>
    </row>
    <row r="3218" spans="4:4">
      <c r="D3218" s="854"/>
    </row>
    <row r="3219" spans="4:4">
      <c r="D3219" s="854"/>
    </row>
    <row r="3220" spans="4:4">
      <c r="D3220" s="854"/>
    </row>
    <row r="3221" spans="4:4">
      <c r="D3221" s="854"/>
    </row>
    <row r="3222" spans="4:4">
      <c r="D3222" s="854"/>
    </row>
    <row r="3223" spans="4:4">
      <c r="D3223" s="854"/>
    </row>
    <row r="3224" spans="4:4">
      <c r="D3224" s="854"/>
    </row>
    <row r="3225" spans="4:4">
      <c r="D3225" s="854"/>
    </row>
    <row r="3226" spans="4:4">
      <c r="D3226" s="854"/>
    </row>
    <row r="3227" spans="4:4">
      <c r="D3227" s="854"/>
    </row>
    <row r="3228" spans="4:4">
      <c r="D3228" s="854"/>
    </row>
    <row r="3229" spans="4:4">
      <c r="D3229" s="854"/>
    </row>
    <row r="3230" spans="4:4">
      <c r="D3230" s="854"/>
    </row>
    <row r="3231" spans="4:4">
      <c r="D3231" s="854"/>
    </row>
    <row r="3232" spans="4:4">
      <c r="D3232" s="854"/>
    </row>
    <row r="3233" spans="4:4">
      <c r="D3233" s="854"/>
    </row>
    <row r="3234" spans="4:4">
      <c r="D3234" s="854"/>
    </row>
    <row r="3235" spans="4:4">
      <c r="D3235" s="854"/>
    </row>
    <row r="3236" spans="4:4">
      <c r="D3236" s="854"/>
    </row>
    <row r="3237" spans="4:4">
      <c r="D3237" s="854"/>
    </row>
    <row r="3238" spans="4:4">
      <c r="D3238" s="854"/>
    </row>
    <row r="3239" spans="4:4">
      <c r="D3239" s="854"/>
    </row>
    <row r="3240" spans="4:4">
      <c r="D3240" s="854"/>
    </row>
    <row r="3241" spans="4:4">
      <c r="D3241" s="854"/>
    </row>
    <row r="3242" spans="4:4">
      <c r="D3242" s="854"/>
    </row>
    <row r="3243" spans="4:4">
      <c r="D3243" s="854"/>
    </row>
    <row r="3244" spans="4:4">
      <c r="D3244" s="854"/>
    </row>
    <row r="3245" spans="4:4">
      <c r="D3245" s="854"/>
    </row>
    <row r="3246" spans="4:4">
      <c r="D3246" s="854"/>
    </row>
    <row r="3247" spans="4:4">
      <c r="D3247" s="854"/>
    </row>
    <row r="3248" spans="4:4">
      <c r="D3248" s="854"/>
    </row>
    <row r="3249" spans="4:4">
      <c r="D3249" s="854"/>
    </row>
    <row r="3250" spans="4:4">
      <c r="D3250" s="854"/>
    </row>
    <row r="3251" spans="4:4">
      <c r="D3251" s="854"/>
    </row>
    <row r="3252" spans="4:4">
      <c r="D3252" s="854"/>
    </row>
    <row r="3253" spans="4:4">
      <c r="D3253" s="854"/>
    </row>
    <row r="3254" spans="4:4">
      <c r="D3254" s="854"/>
    </row>
    <row r="3255" spans="4:4">
      <c r="D3255" s="854"/>
    </row>
    <row r="3256" spans="4:4">
      <c r="D3256" s="854"/>
    </row>
    <row r="3257" spans="4:4">
      <c r="D3257" s="854"/>
    </row>
    <row r="3258" spans="4:4">
      <c r="D3258" s="854"/>
    </row>
    <row r="3259" spans="4:4">
      <c r="D3259" s="854"/>
    </row>
    <row r="3260" spans="4:4">
      <c r="D3260" s="854"/>
    </row>
    <row r="3261" spans="4:4">
      <c r="D3261" s="854"/>
    </row>
    <row r="3262" spans="4:4">
      <c r="D3262" s="854"/>
    </row>
    <row r="3263" spans="4:4">
      <c r="D3263" s="854"/>
    </row>
    <row r="3264" spans="4:4">
      <c r="D3264" s="854"/>
    </row>
    <row r="3265" spans="4:4">
      <c r="D3265" s="854"/>
    </row>
    <row r="3266" spans="4:4">
      <c r="D3266" s="854"/>
    </row>
    <row r="3267" spans="4:4">
      <c r="D3267" s="854"/>
    </row>
    <row r="3268" spans="4:4">
      <c r="D3268" s="854"/>
    </row>
    <row r="3269" spans="4:4">
      <c r="D3269" s="854"/>
    </row>
    <row r="3270" spans="4:4">
      <c r="D3270" s="854"/>
    </row>
    <row r="3271" spans="4:4">
      <c r="D3271" s="854"/>
    </row>
    <row r="3272" spans="4:4">
      <c r="D3272" s="854"/>
    </row>
    <row r="3273" spans="4:4">
      <c r="D3273" s="854"/>
    </row>
    <row r="3274" spans="4:4">
      <c r="D3274" s="854"/>
    </row>
    <row r="3275" spans="4:4">
      <c r="D3275" s="854"/>
    </row>
    <row r="3276" spans="4:4">
      <c r="D3276" s="854"/>
    </row>
    <row r="3277" spans="4:4">
      <c r="D3277" s="854"/>
    </row>
    <row r="3278" spans="4:4">
      <c r="D3278" s="854"/>
    </row>
    <row r="3279" spans="4:4">
      <c r="D3279" s="854"/>
    </row>
    <row r="3280" spans="4:4">
      <c r="D3280" s="854"/>
    </row>
    <row r="3281" spans="4:4">
      <c r="D3281" s="854"/>
    </row>
    <row r="3282" spans="4:4">
      <c r="D3282" s="854"/>
    </row>
    <row r="3283" spans="4:4">
      <c r="D3283" s="854"/>
    </row>
    <row r="3284" spans="4:4">
      <c r="D3284" s="854"/>
    </row>
    <row r="3285" spans="4:4">
      <c r="D3285" s="854"/>
    </row>
    <row r="3286" spans="4:4">
      <c r="D3286" s="854"/>
    </row>
    <row r="3287" spans="4:4">
      <c r="D3287" s="854"/>
    </row>
    <row r="3288" spans="4:4">
      <c r="D3288" s="854"/>
    </row>
    <row r="3289" spans="4:4">
      <c r="D3289" s="854"/>
    </row>
    <row r="3290" spans="4:4">
      <c r="D3290" s="854"/>
    </row>
    <row r="3291" spans="4:4">
      <c r="D3291" s="854"/>
    </row>
    <row r="3292" spans="4:4">
      <c r="D3292" s="854"/>
    </row>
    <row r="3293" spans="4:4">
      <c r="D3293" s="854"/>
    </row>
    <row r="3294" spans="4:4">
      <c r="D3294" s="854"/>
    </row>
    <row r="3295" spans="4:4">
      <c r="D3295" s="854"/>
    </row>
    <row r="3296" spans="4:4">
      <c r="D3296" s="854"/>
    </row>
    <row r="3297" spans="4:4">
      <c r="D3297" s="854"/>
    </row>
    <row r="3298" spans="4:4">
      <c r="D3298" s="854"/>
    </row>
    <row r="3299" spans="4:4">
      <c r="D3299" s="854"/>
    </row>
    <row r="3300" spans="4:4">
      <c r="D3300" s="854"/>
    </row>
    <row r="3301" spans="4:4">
      <c r="D3301" s="854"/>
    </row>
    <row r="3302" spans="4:4">
      <c r="D3302" s="854"/>
    </row>
    <row r="3303" spans="4:4">
      <c r="D3303" s="854"/>
    </row>
    <row r="3304" spans="4:4">
      <c r="D3304" s="854"/>
    </row>
    <row r="3305" spans="4:4">
      <c r="D3305" s="854"/>
    </row>
    <row r="3306" spans="4:4">
      <c r="D3306" s="854"/>
    </row>
    <row r="3307" spans="4:4">
      <c r="D3307" s="854"/>
    </row>
    <row r="3308" spans="4:4">
      <c r="D3308" s="854"/>
    </row>
    <row r="3309" spans="4:4">
      <c r="D3309" s="854"/>
    </row>
    <row r="3310" spans="4:4">
      <c r="D3310" s="854"/>
    </row>
    <row r="3311" spans="4:4">
      <c r="D3311" s="854"/>
    </row>
    <row r="3312" spans="4:4">
      <c r="D3312" s="854"/>
    </row>
    <row r="3313" spans="4:4">
      <c r="D3313" s="854"/>
    </row>
    <row r="3314" spans="4:4">
      <c r="D3314" s="854"/>
    </row>
    <row r="3315" spans="4:4">
      <c r="D3315" s="854"/>
    </row>
    <row r="3316" spans="4:4">
      <c r="D3316" s="854"/>
    </row>
    <row r="3317" spans="4:4">
      <c r="D3317" s="854"/>
    </row>
    <row r="3318" spans="4:4">
      <c r="D3318" s="854"/>
    </row>
    <row r="3319" spans="4:4">
      <c r="D3319" s="854"/>
    </row>
    <row r="3320" spans="4:4">
      <c r="D3320" s="854"/>
    </row>
    <row r="3321" spans="4:4">
      <c r="D3321" s="854"/>
    </row>
    <row r="3322" spans="4:4">
      <c r="D3322" s="854"/>
    </row>
    <row r="3323" spans="4:4">
      <c r="D3323" s="854"/>
    </row>
    <row r="3324" spans="4:4">
      <c r="D3324" s="854"/>
    </row>
    <row r="3325" spans="4:4">
      <c r="D3325" s="854"/>
    </row>
    <row r="3326" spans="4:4">
      <c r="D3326" s="854"/>
    </row>
    <row r="3327" spans="4:4">
      <c r="D3327" s="854"/>
    </row>
    <row r="3328" spans="4:4">
      <c r="D3328" s="854"/>
    </row>
    <row r="3329" spans="4:4">
      <c r="D3329" s="854"/>
    </row>
    <row r="3330" spans="4:4">
      <c r="D3330" s="854"/>
    </row>
    <row r="3331" spans="4:4">
      <c r="D3331" s="854"/>
    </row>
    <row r="3332" spans="4:4">
      <c r="D3332" s="854"/>
    </row>
    <row r="3333" spans="4:4">
      <c r="D3333" s="854"/>
    </row>
    <row r="3334" spans="4:4">
      <c r="D3334" s="854"/>
    </row>
    <row r="3335" spans="4:4">
      <c r="D3335" s="854"/>
    </row>
    <row r="3336" spans="4:4">
      <c r="D3336" s="854"/>
    </row>
    <row r="3337" spans="4:4">
      <c r="D3337" s="854"/>
    </row>
    <row r="3338" spans="4:4">
      <c r="D3338" s="854"/>
    </row>
    <row r="3339" spans="4:4">
      <c r="D3339" s="854"/>
    </row>
    <row r="3340" spans="4:4">
      <c r="D3340" s="854"/>
    </row>
    <row r="3341" spans="4:4">
      <c r="D3341" s="854"/>
    </row>
    <row r="3342" spans="4:4">
      <c r="D3342" s="854"/>
    </row>
    <row r="3343" spans="4:4">
      <c r="D3343" s="854"/>
    </row>
    <row r="3344" spans="4:4">
      <c r="D3344" s="854"/>
    </row>
    <row r="3345" spans="4:4">
      <c r="D3345" s="854"/>
    </row>
    <row r="3346" spans="4:4">
      <c r="D3346" s="854"/>
    </row>
    <row r="3347" spans="4:4">
      <c r="D3347" s="854"/>
    </row>
    <row r="3348" spans="4:4">
      <c r="D3348" s="854"/>
    </row>
    <row r="3349" spans="4:4">
      <c r="D3349" s="854"/>
    </row>
    <row r="3350" spans="4:4">
      <c r="D3350" s="854"/>
    </row>
    <row r="3351" spans="4:4">
      <c r="D3351" s="854"/>
    </row>
    <row r="3352" spans="4:4">
      <c r="D3352" s="854"/>
    </row>
    <row r="3353" spans="4:4">
      <c r="D3353" s="854"/>
    </row>
    <row r="3354" spans="4:4">
      <c r="D3354" s="854"/>
    </row>
    <row r="3355" spans="4:4">
      <c r="D3355" s="854"/>
    </row>
    <row r="3356" spans="4:4">
      <c r="D3356" s="854"/>
    </row>
    <row r="3357" spans="4:4">
      <c r="D3357" s="854"/>
    </row>
    <row r="3358" spans="4:4">
      <c r="D3358" s="854"/>
    </row>
    <row r="3359" spans="4:4">
      <c r="D3359" s="854"/>
    </row>
    <row r="3360" spans="4:4">
      <c r="D3360" s="854"/>
    </row>
    <row r="3361" spans="4:4">
      <c r="D3361" s="854"/>
    </row>
    <row r="3362" spans="4:4">
      <c r="D3362" s="854"/>
    </row>
    <row r="3363" spans="4:4">
      <c r="D3363" s="854"/>
    </row>
    <row r="3364" spans="4:4">
      <c r="D3364" s="854"/>
    </row>
    <row r="3365" spans="4:4">
      <c r="D3365" s="854"/>
    </row>
    <row r="3366" spans="4:4">
      <c r="D3366" s="854"/>
    </row>
    <row r="3367" spans="4:4">
      <c r="D3367" s="854"/>
    </row>
    <row r="3368" spans="4:4">
      <c r="D3368" s="854"/>
    </row>
    <row r="3369" spans="4:4">
      <c r="D3369" s="854"/>
    </row>
    <row r="3370" spans="4:4">
      <c r="D3370" s="854"/>
    </row>
    <row r="3371" spans="4:4">
      <c r="D3371" s="854"/>
    </row>
    <row r="3372" spans="4:4">
      <c r="D3372" s="854"/>
    </row>
    <row r="3373" spans="4:4">
      <c r="D3373" s="854"/>
    </row>
    <row r="3374" spans="4:4">
      <c r="D3374" s="854"/>
    </row>
    <row r="3375" spans="4:4">
      <c r="D3375" s="854"/>
    </row>
    <row r="3376" spans="4:4">
      <c r="D3376" s="854"/>
    </row>
    <row r="3377" spans="4:4">
      <c r="D3377" s="854"/>
    </row>
    <row r="3378" spans="4:4">
      <c r="D3378" s="854"/>
    </row>
    <row r="3379" spans="4:4">
      <c r="D3379" s="854"/>
    </row>
    <row r="3380" spans="4:4">
      <c r="D3380" s="854"/>
    </row>
    <row r="3381" spans="4:4">
      <c r="D3381" s="854"/>
    </row>
    <row r="3382" spans="4:4">
      <c r="D3382" s="854"/>
    </row>
    <row r="3383" spans="4:4">
      <c r="D3383" s="854"/>
    </row>
    <row r="3384" spans="4:4">
      <c r="D3384" s="854"/>
    </row>
    <row r="3385" spans="4:4">
      <c r="D3385" s="854"/>
    </row>
    <row r="3386" spans="4:4">
      <c r="D3386" s="854"/>
    </row>
    <row r="3387" spans="4:4">
      <c r="D3387" s="854"/>
    </row>
    <row r="3388" spans="4:4">
      <c r="D3388" s="854"/>
    </row>
    <row r="3389" spans="4:4">
      <c r="D3389" s="854"/>
    </row>
    <row r="3390" spans="4:4">
      <c r="D3390" s="854"/>
    </row>
    <row r="3391" spans="4:4">
      <c r="D3391" s="854"/>
    </row>
    <row r="3392" spans="4:4">
      <c r="D3392" s="854"/>
    </row>
    <row r="3393" spans="4:4">
      <c r="D3393" s="854"/>
    </row>
    <row r="3394" spans="4:4">
      <c r="D3394" s="854"/>
    </row>
    <row r="3395" spans="4:4">
      <c r="D3395" s="854"/>
    </row>
    <row r="3396" spans="4:4">
      <c r="D3396" s="854"/>
    </row>
    <row r="3397" spans="4:4">
      <c r="D3397" s="854"/>
    </row>
    <row r="3398" spans="4:4">
      <c r="D3398" s="854"/>
    </row>
    <row r="3399" spans="4:4">
      <c r="D3399" s="854"/>
    </row>
    <row r="3400" spans="4:4">
      <c r="D3400" s="854"/>
    </row>
    <row r="3401" spans="4:4">
      <c r="D3401" s="854"/>
    </row>
    <row r="3402" spans="4:4">
      <c r="D3402" s="854"/>
    </row>
    <row r="3403" spans="4:4">
      <c r="D3403" s="854"/>
    </row>
    <row r="3404" spans="4:4">
      <c r="D3404" s="854"/>
    </row>
    <row r="3405" spans="4:4">
      <c r="D3405" s="854"/>
    </row>
    <row r="3406" spans="4:4">
      <c r="D3406" s="854"/>
    </row>
    <row r="3407" spans="4:4">
      <c r="D3407" s="854"/>
    </row>
    <row r="3408" spans="4:4">
      <c r="D3408" s="854"/>
    </row>
    <row r="3409" spans="4:4">
      <c r="D3409" s="854"/>
    </row>
    <row r="3410" spans="4:4">
      <c r="D3410" s="854"/>
    </row>
    <row r="3411" spans="4:4">
      <c r="D3411" s="854"/>
    </row>
    <row r="3412" spans="4:4">
      <c r="D3412" s="854"/>
    </row>
    <row r="3413" spans="4:4">
      <c r="D3413" s="854"/>
    </row>
    <row r="3414" spans="4:4">
      <c r="D3414" s="854"/>
    </row>
    <row r="3415" spans="4:4">
      <c r="D3415" s="854"/>
    </row>
    <row r="3416" spans="4:4">
      <c r="D3416" s="854"/>
    </row>
    <row r="3417" spans="4:4">
      <c r="D3417" s="854"/>
    </row>
    <row r="3418" spans="4:4">
      <c r="D3418" s="854"/>
    </row>
    <row r="3419" spans="4:4">
      <c r="D3419" s="854"/>
    </row>
    <row r="3420" spans="4:4">
      <c r="D3420" s="854"/>
    </row>
    <row r="3421" spans="4:4">
      <c r="D3421" s="854"/>
    </row>
    <row r="3422" spans="4:4">
      <c r="D3422" s="854"/>
    </row>
    <row r="3423" spans="4:4">
      <c r="D3423" s="854"/>
    </row>
    <row r="3424" spans="4:4">
      <c r="D3424" s="854"/>
    </row>
    <row r="3425" spans="4:4">
      <c r="D3425" s="854"/>
    </row>
    <row r="3426" spans="4:4">
      <c r="D3426" s="854"/>
    </row>
    <row r="3427" spans="4:4">
      <c r="D3427" s="854"/>
    </row>
    <row r="3428" spans="4:4">
      <c r="D3428" s="854"/>
    </row>
    <row r="3429" spans="4:4">
      <c r="D3429" s="854"/>
    </row>
    <row r="3430" spans="4:4">
      <c r="D3430" s="854"/>
    </row>
    <row r="3431" spans="4:4">
      <c r="D3431" s="854"/>
    </row>
    <row r="3432" spans="4:4">
      <c r="D3432" s="854"/>
    </row>
    <row r="3433" spans="4:4">
      <c r="D3433" s="854"/>
    </row>
    <row r="3434" spans="4:4">
      <c r="D3434" s="854"/>
    </row>
    <row r="3435" spans="4:4">
      <c r="D3435" s="854"/>
    </row>
    <row r="3436" spans="4:4">
      <c r="D3436" s="854"/>
    </row>
    <row r="3437" spans="4:4">
      <c r="D3437" s="854"/>
    </row>
    <row r="3438" spans="4:4">
      <c r="D3438" s="854"/>
    </row>
    <row r="3439" spans="4:4">
      <c r="D3439" s="854"/>
    </row>
    <row r="3440" spans="4:4">
      <c r="D3440" s="854"/>
    </row>
    <row r="3441" spans="4:4">
      <c r="D3441" s="854"/>
    </row>
    <row r="3442" spans="4:4">
      <c r="D3442" s="854"/>
    </row>
    <row r="3443" spans="4:4">
      <c r="D3443" s="854"/>
    </row>
    <row r="3444" spans="4:4">
      <c r="D3444" s="854"/>
    </row>
    <row r="3445" spans="4:4">
      <c r="D3445" s="854"/>
    </row>
    <row r="3446" spans="4:4">
      <c r="D3446" s="854"/>
    </row>
    <row r="3447" spans="4:4">
      <c r="D3447" s="854"/>
    </row>
    <row r="3448" spans="4:4">
      <c r="D3448" s="854"/>
    </row>
    <row r="3449" spans="4:4">
      <c r="D3449" s="854"/>
    </row>
    <row r="3450" spans="4:4">
      <c r="D3450" s="854"/>
    </row>
    <row r="3451" spans="4:4">
      <c r="D3451" s="854"/>
    </row>
    <row r="3452" spans="4:4">
      <c r="D3452" s="854"/>
    </row>
    <row r="3453" spans="4:4">
      <c r="D3453" s="854"/>
    </row>
    <row r="3454" spans="4:4">
      <c r="D3454" s="854"/>
    </row>
    <row r="3455" spans="4:4">
      <c r="D3455" s="854"/>
    </row>
    <row r="3456" spans="4:4">
      <c r="D3456" s="854"/>
    </row>
    <row r="3457" spans="4:4">
      <c r="D3457" s="854"/>
    </row>
    <row r="3458" spans="4:4">
      <c r="D3458" s="854"/>
    </row>
    <row r="3459" spans="4:4">
      <c r="D3459" s="854"/>
    </row>
    <row r="3460" spans="4:4">
      <c r="D3460" s="854"/>
    </row>
    <row r="3461" spans="4:4">
      <c r="D3461" s="854"/>
    </row>
    <row r="3462" spans="4:4">
      <c r="D3462" s="854"/>
    </row>
    <row r="3463" spans="4:4">
      <c r="D3463" s="854"/>
    </row>
    <row r="3464" spans="4:4">
      <c r="D3464" s="854"/>
    </row>
    <row r="3465" spans="4:4">
      <c r="D3465" s="854"/>
    </row>
    <row r="3466" spans="4:4">
      <c r="D3466" s="854"/>
    </row>
    <row r="3467" spans="4:4">
      <c r="D3467" s="854"/>
    </row>
    <row r="3468" spans="4:4">
      <c r="D3468" s="854"/>
    </row>
    <row r="3469" spans="4:4">
      <c r="D3469" s="854"/>
    </row>
    <row r="3470" spans="4:4">
      <c r="D3470" s="854"/>
    </row>
    <row r="3471" spans="4:4">
      <c r="D3471" s="854"/>
    </row>
    <row r="3472" spans="4:4">
      <c r="D3472" s="854"/>
    </row>
    <row r="3473" spans="4:4">
      <c r="D3473" s="854"/>
    </row>
    <row r="3474" spans="4:4">
      <c r="D3474" s="854"/>
    </row>
    <row r="3475" spans="4:4">
      <c r="D3475" s="854"/>
    </row>
    <row r="3476" spans="4:4">
      <c r="D3476" s="854"/>
    </row>
    <row r="3477" spans="4:4">
      <c r="D3477" s="854"/>
    </row>
    <row r="3478" spans="4:4">
      <c r="D3478" s="854"/>
    </row>
    <row r="3479" spans="4:4">
      <c r="D3479" s="854"/>
    </row>
    <row r="3480" spans="4:4">
      <c r="D3480" s="854"/>
    </row>
    <row r="3481" spans="4:4">
      <c r="D3481" s="854"/>
    </row>
    <row r="3482" spans="4:4">
      <c r="D3482" s="854"/>
    </row>
    <row r="3483" spans="4:4">
      <c r="D3483" s="854"/>
    </row>
    <row r="3484" spans="4:4">
      <c r="D3484" s="854"/>
    </row>
    <row r="3485" spans="4:4">
      <c r="D3485" s="854"/>
    </row>
    <row r="3486" spans="4:4">
      <c r="D3486" s="854"/>
    </row>
    <row r="3487" spans="4:4">
      <c r="D3487" s="854"/>
    </row>
    <row r="3488" spans="4:4">
      <c r="D3488" s="854"/>
    </row>
    <row r="3489" spans="4:4">
      <c r="D3489" s="854"/>
    </row>
    <row r="3490" spans="4:4">
      <c r="D3490" s="854"/>
    </row>
    <row r="3491" spans="4:4">
      <c r="D3491" s="854"/>
    </row>
    <row r="3492" spans="4:4">
      <c r="D3492" s="854"/>
    </row>
    <row r="3493" spans="4:4">
      <c r="D3493" s="854"/>
    </row>
    <row r="3494" spans="4:4">
      <c r="D3494" s="854"/>
    </row>
    <row r="3495" spans="4:4">
      <c r="D3495" s="854"/>
    </row>
    <row r="3496" spans="4:4">
      <c r="D3496" s="854"/>
    </row>
    <row r="3497" spans="4:4">
      <c r="D3497" s="854"/>
    </row>
    <row r="3498" spans="4:4">
      <c r="D3498" s="854"/>
    </row>
    <row r="3499" spans="4:4">
      <c r="D3499" s="854"/>
    </row>
    <row r="3500" spans="4:4">
      <c r="D3500" s="854"/>
    </row>
    <row r="3501" spans="4:4">
      <c r="D3501" s="854"/>
    </row>
    <row r="3502" spans="4:4">
      <c r="D3502" s="854"/>
    </row>
    <row r="3503" spans="4:4">
      <c r="D3503" s="854"/>
    </row>
    <row r="3504" spans="4:4">
      <c r="D3504" s="854"/>
    </row>
    <row r="3505" spans="4:4">
      <c r="D3505" s="854"/>
    </row>
    <row r="3506" spans="4:4">
      <c r="D3506" s="854"/>
    </row>
    <row r="3507" spans="4:4">
      <c r="D3507" s="854"/>
    </row>
    <row r="3508" spans="4:4">
      <c r="D3508" s="854"/>
    </row>
    <row r="3509" spans="4:4">
      <c r="D3509" s="854"/>
    </row>
    <row r="3510" spans="4:4">
      <c r="D3510" s="854"/>
    </row>
    <row r="3511" spans="4:4">
      <c r="D3511" s="854"/>
    </row>
    <row r="3512" spans="4:4">
      <c r="D3512" s="854"/>
    </row>
    <row r="3513" spans="4:4">
      <c r="D3513" s="854"/>
    </row>
    <row r="3514" spans="4:4">
      <c r="D3514" s="854"/>
    </row>
    <row r="3515" spans="4:4">
      <c r="D3515" s="854"/>
    </row>
    <row r="3516" spans="4:4">
      <c r="D3516" s="854"/>
    </row>
    <row r="3517" spans="4:4">
      <c r="D3517" s="854"/>
    </row>
    <row r="3518" spans="4:4">
      <c r="D3518" s="854"/>
    </row>
    <row r="3519" spans="4:4">
      <c r="D3519" s="854"/>
    </row>
    <row r="3520" spans="4:4">
      <c r="D3520" s="854"/>
    </row>
    <row r="3521" spans="4:4">
      <c r="D3521" s="854"/>
    </row>
    <row r="3522" spans="4:4">
      <c r="D3522" s="854"/>
    </row>
    <row r="3523" spans="4:4">
      <c r="D3523" s="854"/>
    </row>
    <row r="3524" spans="4:4">
      <c r="D3524" s="854"/>
    </row>
    <row r="3525" spans="4:4">
      <c r="D3525" s="854"/>
    </row>
    <row r="3526" spans="4:4">
      <c r="D3526" s="854"/>
    </row>
    <row r="3527" spans="4:4">
      <c r="D3527" s="854"/>
    </row>
    <row r="3528" spans="4:4">
      <c r="D3528" s="854"/>
    </row>
    <row r="3529" spans="4:4">
      <c r="D3529" s="854"/>
    </row>
    <row r="3530" spans="4:4">
      <c r="D3530" s="854"/>
    </row>
    <row r="3531" spans="4:4">
      <c r="D3531" s="854"/>
    </row>
    <row r="3532" spans="4:4">
      <c r="D3532" s="854"/>
    </row>
    <row r="3533" spans="4:4">
      <c r="D3533" s="854"/>
    </row>
    <row r="3534" spans="4:4">
      <c r="D3534" s="854"/>
    </row>
    <row r="3535" spans="4:4">
      <c r="D3535" s="854"/>
    </row>
    <row r="3536" spans="4:4">
      <c r="D3536" s="854"/>
    </row>
    <row r="3537" spans="4:4">
      <c r="D3537" s="854"/>
    </row>
    <row r="3538" spans="4:4">
      <c r="D3538" s="854"/>
    </row>
    <row r="3539" spans="4:4">
      <c r="D3539" s="854"/>
    </row>
    <row r="3540" spans="4:4">
      <c r="D3540" s="854"/>
    </row>
    <row r="3541" spans="4:4">
      <c r="D3541" s="854"/>
    </row>
    <row r="3542" spans="4:4">
      <c r="D3542" s="854"/>
    </row>
    <row r="3543" spans="4:4">
      <c r="D3543" s="854"/>
    </row>
    <row r="3544" spans="4:4">
      <c r="D3544" s="854"/>
    </row>
    <row r="3545" spans="4:4">
      <c r="D3545" s="854"/>
    </row>
    <row r="3546" spans="4:4">
      <c r="D3546" s="854"/>
    </row>
    <row r="3547" spans="4:4">
      <c r="D3547" s="854"/>
    </row>
    <row r="3548" spans="4:4">
      <c r="D3548" s="854"/>
    </row>
    <row r="3549" spans="4:4">
      <c r="D3549" s="854"/>
    </row>
    <row r="3550" spans="4:4">
      <c r="D3550" s="854"/>
    </row>
    <row r="3551" spans="4:4">
      <c r="D3551" s="854"/>
    </row>
    <row r="3552" spans="4:4">
      <c r="D3552" s="854"/>
    </row>
    <row r="3553" spans="4:4">
      <c r="D3553" s="854"/>
    </row>
    <row r="3554" spans="4:4">
      <c r="D3554" s="854"/>
    </row>
    <row r="3555" spans="4:4">
      <c r="D3555" s="854"/>
    </row>
    <row r="3556" spans="4:4">
      <c r="D3556" s="854"/>
    </row>
    <row r="3557" spans="4:4">
      <c r="D3557" s="854"/>
    </row>
    <row r="3558" spans="4:4">
      <c r="D3558" s="854"/>
    </row>
    <row r="3559" spans="4:4">
      <c r="D3559" s="854"/>
    </row>
    <row r="3560" spans="4:4">
      <c r="D3560" s="854"/>
    </row>
    <row r="3561" spans="4:4">
      <c r="D3561" s="854"/>
    </row>
    <row r="3562" spans="4:4">
      <c r="D3562" s="854"/>
    </row>
    <row r="3563" spans="4:4">
      <c r="D3563" s="854"/>
    </row>
    <row r="3564" spans="4:4">
      <c r="D3564" s="854"/>
    </row>
    <row r="3565" spans="4:4">
      <c r="D3565" s="854"/>
    </row>
    <row r="3566" spans="4:4">
      <c r="D3566" s="854"/>
    </row>
    <row r="3567" spans="4:4">
      <c r="D3567" s="854"/>
    </row>
    <row r="3568" spans="4:4">
      <c r="D3568" s="854"/>
    </row>
    <row r="3569" spans="4:4">
      <c r="D3569" s="854"/>
    </row>
    <row r="3570" spans="4:4">
      <c r="D3570" s="854"/>
    </row>
    <row r="3571" spans="4:4">
      <c r="D3571" s="854"/>
    </row>
    <row r="3572" spans="4:4">
      <c r="D3572" s="854"/>
    </row>
    <row r="3573" spans="4:4">
      <c r="D3573" s="854"/>
    </row>
    <row r="3574" spans="4:4">
      <c r="D3574" s="854"/>
    </row>
    <row r="3575" spans="4:4">
      <c r="D3575" s="854"/>
    </row>
    <row r="3576" spans="4:4">
      <c r="D3576" s="854"/>
    </row>
    <row r="3577" spans="4:4">
      <c r="D3577" s="854"/>
    </row>
    <row r="3578" spans="4:4">
      <c r="D3578" s="854"/>
    </row>
    <row r="3579" spans="4:4">
      <c r="D3579" s="854"/>
    </row>
    <row r="3580" spans="4:4">
      <c r="D3580" s="854"/>
    </row>
    <row r="3581" spans="4:4">
      <c r="D3581" s="854"/>
    </row>
    <row r="3582" spans="4:4">
      <c r="D3582" s="854"/>
    </row>
    <row r="3583" spans="4:4">
      <c r="D3583" s="854"/>
    </row>
    <row r="3584" spans="4:4">
      <c r="D3584" s="854"/>
    </row>
    <row r="3585" spans="4:4">
      <c r="D3585" s="854"/>
    </row>
    <row r="3586" spans="4:4">
      <c r="D3586" s="854"/>
    </row>
    <row r="3587" spans="4:4">
      <c r="D3587" s="854"/>
    </row>
    <row r="3588" spans="4:4">
      <c r="D3588" s="854"/>
    </row>
    <row r="3589" spans="4:4">
      <c r="D3589" s="854"/>
    </row>
    <row r="3590" spans="4:4">
      <c r="D3590" s="854"/>
    </row>
    <row r="3591" spans="4:4">
      <c r="D3591" s="854"/>
    </row>
    <row r="3592" spans="4:4">
      <c r="D3592" s="854"/>
    </row>
    <row r="3593" spans="4:4">
      <c r="D3593" s="854"/>
    </row>
    <row r="3594" spans="4:4">
      <c r="D3594" s="854"/>
    </row>
    <row r="3595" spans="4:4">
      <c r="D3595" s="854"/>
    </row>
    <row r="3596" spans="4:4">
      <c r="D3596" s="854"/>
    </row>
    <row r="3597" spans="4:4">
      <c r="D3597" s="854"/>
    </row>
    <row r="3598" spans="4:4">
      <c r="D3598" s="854"/>
    </row>
    <row r="3599" spans="4:4">
      <c r="D3599" s="854"/>
    </row>
    <row r="3600" spans="4:4">
      <c r="D3600" s="854"/>
    </row>
    <row r="3601" spans="4:4">
      <c r="D3601" s="854"/>
    </row>
    <row r="3602" spans="4:4">
      <c r="D3602" s="854"/>
    </row>
    <row r="3603" spans="4:4">
      <c r="D3603" s="854"/>
    </row>
    <row r="3604" spans="4:4">
      <c r="D3604" s="854"/>
    </row>
    <row r="3605" spans="4:4">
      <c r="D3605" s="854"/>
    </row>
    <row r="3606" spans="4:4">
      <c r="D3606" s="854"/>
    </row>
    <row r="3607" spans="4:4">
      <c r="D3607" s="854"/>
    </row>
    <row r="3608" spans="4:4">
      <c r="D3608" s="854"/>
    </row>
    <row r="3609" spans="4:4">
      <c r="D3609" s="854"/>
    </row>
    <row r="3610" spans="4:4">
      <c r="D3610" s="854"/>
    </row>
    <row r="3611" spans="4:4">
      <c r="D3611" s="854"/>
    </row>
    <row r="3612" spans="4:4">
      <c r="D3612" s="854"/>
    </row>
    <row r="3613" spans="4:4">
      <c r="D3613" s="854"/>
    </row>
    <row r="3614" spans="4:4">
      <c r="D3614" s="854"/>
    </row>
    <row r="3615" spans="4:4">
      <c r="D3615" s="854"/>
    </row>
    <row r="3616" spans="4:4">
      <c r="D3616" s="854"/>
    </row>
    <row r="3617" spans="4:4">
      <c r="D3617" s="854"/>
    </row>
    <row r="3618" spans="4:4">
      <c r="D3618" s="854"/>
    </row>
    <row r="3619" spans="4:4">
      <c r="D3619" s="854"/>
    </row>
    <row r="3620" spans="4:4">
      <c r="D3620" s="854"/>
    </row>
    <row r="3621" spans="4:4">
      <c r="D3621" s="854"/>
    </row>
    <row r="3622" spans="4:4">
      <c r="D3622" s="854"/>
    </row>
    <row r="3623" spans="4:4">
      <c r="D3623" s="854"/>
    </row>
    <row r="3624" spans="4:4">
      <c r="D3624" s="854"/>
    </row>
    <row r="3625" spans="4:4">
      <c r="D3625" s="854"/>
    </row>
    <row r="3626" spans="4:4">
      <c r="D3626" s="854"/>
    </row>
    <row r="3627" spans="4:4">
      <c r="D3627" s="854"/>
    </row>
    <row r="3628" spans="4:4">
      <c r="D3628" s="854"/>
    </row>
    <row r="3629" spans="4:4">
      <c r="D3629" s="854"/>
    </row>
    <row r="3630" spans="4:4">
      <c r="D3630" s="854"/>
    </row>
    <row r="3631" spans="4:4">
      <c r="D3631" s="854"/>
    </row>
    <row r="3632" spans="4:4">
      <c r="D3632" s="854"/>
    </row>
    <row r="3633" spans="4:4">
      <c r="D3633" s="854"/>
    </row>
    <row r="3634" spans="4:4">
      <c r="D3634" s="854"/>
    </row>
    <row r="3635" spans="4:4">
      <c r="D3635" s="854"/>
    </row>
    <row r="3636" spans="4:4">
      <c r="D3636" s="854"/>
    </row>
    <row r="3637" spans="4:4">
      <c r="D3637" s="854"/>
    </row>
    <row r="3638" spans="4:4">
      <c r="D3638" s="854"/>
    </row>
    <row r="3639" spans="4:4">
      <c r="D3639" s="854"/>
    </row>
    <row r="3640" spans="4:4">
      <c r="D3640" s="854"/>
    </row>
    <row r="3641" spans="4:4">
      <c r="D3641" s="854"/>
    </row>
    <row r="3642" spans="4:4">
      <c r="D3642" s="854"/>
    </row>
    <row r="3643" spans="4:4">
      <c r="D3643" s="854"/>
    </row>
    <row r="3644" spans="4:4">
      <c r="D3644" s="854"/>
    </row>
    <row r="3645" spans="4:4">
      <c r="D3645" s="854"/>
    </row>
    <row r="3646" spans="4:4">
      <c r="D3646" s="854"/>
    </row>
    <row r="3647" spans="4:4">
      <c r="D3647" s="854"/>
    </row>
    <row r="3648" spans="4:4">
      <c r="D3648" s="854"/>
    </row>
    <row r="3649" spans="4:4">
      <c r="D3649" s="854"/>
    </row>
    <row r="3650" spans="4:4">
      <c r="D3650" s="854"/>
    </row>
    <row r="3651" spans="4:4">
      <c r="D3651" s="854"/>
    </row>
    <row r="3652" spans="4:4">
      <c r="D3652" s="854"/>
    </row>
    <row r="3653" spans="4:4">
      <c r="D3653" s="854"/>
    </row>
    <row r="3654" spans="4:4">
      <c r="D3654" s="854"/>
    </row>
    <row r="3655" spans="4:4">
      <c r="D3655" s="854"/>
    </row>
    <row r="3656" spans="4:4">
      <c r="D3656" s="854"/>
    </row>
    <row r="3657" spans="4:4">
      <c r="D3657" s="854"/>
    </row>
    <row r="3658" spans="4:4">
      <c r="D3658" s="854"/>
    </row>
    <row r="3659" spans="4:4">
      <c r="D3659" s="854"/>
    </row>
    <row r="3660" spans="4:4">
      <c r="D3660" s="854"/>
    </row>
    <row r="3661" spans="4:4">
      <c r="D3661" s="854"/>
    </row>
    <row r="3662" spans="4:4">
      <c r="D3662" s="854"/>
    </row>
    <row r="3663" spans="4:4">
      <c r="D3663" s="854"/>
    </row>
    <row r="3664" spans="4:4">
      <c r="D3664" s="854"/>
    </row>
    <row r="3665" spans="4:4">
      <c r="D3665" s="854"/>
    </row>
    <row r="3666" spans="4:4">
      <c r="D3666" s="854"/>
    </row>
    <row r="3667" spans="4:4">
      <c r="D3667" s="854"/>
    </row>
    <row r="3668" spans="4:4">
      <c r="D3668" s="854"/>
    </row>
    <row r="3669" spans="4:4">
      <c r="D3669" s="854"/>
    </row>
    <row r="3670" spans="4:4">
      <c r="D3670" s="854"/>
    </row>
    <row r="3671" spans="4:4">
      <c r="D3671" s="854"/>
    </row>
    <row r="3672" spans="4:4">
      <c r="D3672" s="854"/>
    </row>
    <row r="3673" spans="4:4">
      <c r="D3673" s="854"/>
    </row>
    <row r="3674" spans="4:4">
      <c r="D3674" s="854"/>
    </row>
    <row r="3675" spans="4:4">
      <c r="D3675" s="854"/>
    </row>
    <row r="3676" spans="4:4">
      <c r="D3676" s="854"/>
    </row>
    <row r="3677" spans="4:4">
      <c r="D3677" s="854"/>
    </row>
    <row r="3678" spans="4:4">
      <c r="D3678" s="854"/>
    </row>
    <row r="3679" spans="4:4">
      <c r="D3679" s="854"/>
    </row>
    <row r="3680" spans="4:4">
      <c r="D3680" s="854"/>
    </row>
    <row r="3681" spans="4:4">
      <c r="D3681" s="854"/>
    </row>
    <row r="3682" spans="4:4">
      <c r="D3682" s="854"/>
    </row>
    <row r="3683" spans="4:4">
      <c r="D3683" s="854"/>
    </row>
    <row r="3684" spans="4:4">
      <c r="D3684" s="854"/>
    </row>
    <row r="3685" spans="4:4">
      <c r="D3685" s="854"/>
    </row>
    <row r="3686" spans="4:4">
      <c r="D3686" s="854"/>
    </row>
    <row r="3687" spans="4:4">
      <c r="D3687" s="854"/>
    </row>
    <row r="3688" spans="4:4">
      <c r="D3688" s="854"/>
    </row>
    <row r="3689" spans="4:4">
      <c r="D3689" s="854"/>
    </row>
    <row r="3690" spans="4:4">
      <c r="D3690" s="854"/>
    </row>
    <row r="3691" spans="4:4">
      <c r="D3691" s="854"/>
    </row>
    <row r="3692" spans="4:4">
      <c r="D3692" s="854"/>
    </row>
    <row r="3693" spans="4:4">
      <c r="D3693" s="854"/>
    </row>
    <row r="3694" spans="4:4">
      <c r="D3694" s="854"/>
    </row>
    <row r="3695" spans="4:4">
      <c r="D3695" s="854"/>
    </row>
    <row r="3696" spans="4:4">
      <c r="D3696" s="854"/>
    </row>
    <row r="3697" spans="4:4">
      <c r="D3697" s="854"/>
    </row>
    <row r="3698" spans="4:4">
      <c r="D3698" s="854"/>
    </row>
    <row r="3699" spans="4:4">
      <c r="D3699" s="854"/>
    </row>
    <row r="3700" spans="4:4">
      <c r="D3700" s="854"/>
    </row>
    <row r="3701" spans="4:4">
      <c r="D3701" s="854"/>
    </row>
    <row r="3702" spans="4:4">
      <c r="D3702" s="854"/>
    </row>
    <row r="3703" spans="4:4">
      <c r="D3703" s="854"/>
    </row>
    <row r="3704" spans="4:4">
      <c r="D3704" s="854"/>
    </row>
    <row r="3705" spans="4:4">
      <c r="D3705" s="854"/>
    </row>
    <row r="3706" spans="4:4">
      <c r="D3706" s="854"/>
    </row>
    <row r="3707" spans="4:4">
      <c r="D3707" s="854"/>
    </row>
    <row r="3708" spans="4:4">
      <c r="D3708" s="854"/>
    </row>
    <row r="3709" spans="4:4">
      <c r="D3709" s="854"/>
    </row>
    <row r="3710" spans="4:4">
      <c r="D3710" s="854"/>
    </row>
    <row r="3711" spans="4:4">
      <c r="D3711" s="854"/>
    </row>
    <row r="3712" spans="4:4">
      <c r="D3712" s="854"/>
    </row>
    <row r="3713" spans="4:4">
      <c r="D3713" s="854"/>
    </row>
    <row r="3714" spans="4:4">
      <c r="D3714" s="854"/>
    </row>
    <row r="3715" spans="4:4">
      <c r="D3715" s="854"/>
    </row>
    <row r="3716" spans="4:4">
      <c r="D3716" s="854"/>
    </row>
    <row r="3717" spans="4:4">
      <c r="D3717" s="854"/>
    </row>
    <row r="3718" spans="4:4">
      <c r="D3718" s="854"/>
    </row>
    <row r="3719" spans="4:4">
      <c r="D3719" s="854"/>
    </row>
    <row r="3720" spans="4:4">
      <c r="D3720" s="854"/>
    </row>
    <row r="3721" spans="4:4">
      <c r="D3721" s="854"/>
    </row>
    <row r="3722" spans="4:4">
      <c r="D3722" s="854"/>
    </row>
    <row r="3723" spans="4:4">
      <c r="D3723" s="854"/>
    </row>
    <row r="3724" spans="4:4">
      <c r="D3724" s="854"/>
    </row>
    <row r="3725" spans="4:4">
      <c r="D3725" s="854"/>
    </row>
    <row r="3726" spans="4:4">
      <c r="D3726" s="854"/>
    </row>
    <row r="3727" spans="4:4">
      <c r="D3727" s="854"/>
    </row>
    <row r="3728" spans="4:4">
      <c r="D3728" s="854"/>
    </row>
    <row r="3729" spans="4:4">
      <c r="D3729" s="854"/>
    </row>
    <row r="3730" spans="4:4">
      <c r="D3730" s="854"/>
    </row>
    <row r="3731" spans="4:4">
      <c r="D3731" s="854"/>
    </row>
    <row r="3732" spans="4:4">
      <c r="D3732" s="854"/>
    </row>
    <row r="3733" spans="4:4">
      <c r="D3733" s="854"/>
    </row>
    <row r="3734" spans="4:4">
      <c r="D3734" s="854"/>
    </row>
    <row r="3735" spans="4:4">
      <c r="D3735" s="854"/>
    </row>
    <row r="3736" spans="4:4">
      <c r="D3736" s="854"/>
    </row>
    <row r="3737" spans="4:4">
      <c r="D3737" s="854"/>
    </row>
    <row r="3738" spans="4:4">
      <c r="D3738" s="854"/>
    </row>
    <row r="3739" spans="4:4">
      <c r="D3739" s="854"/>
    </row>
    <row r="3740" spans="4:4">
      <c r="D3740" s="854"/>
    </row>
    <row r="3741" spans="4:4">
      <c r="D3741" s="854"/>
    </row>
    <row r="3742" spans="4:4">
      <c r="D3742" s="854"/>
    </row>
    <row r="3743" spans="4:4">
      <c r="D3743" s="854"/>
    </row>
    <row r="3744" spans="4:4">
      <c r="D3744" s="854"/>
    </row>
    <row r="3745" spans="4:4">
      <c r="D3745" s="854"/>
    </row>
    <row r="3746" spans="4:4">
      <c r="D3746" s="854"/>
    </row>
    <row r="3747" spans="4:4">
      <c r="D3747" s="854"/>
    </row>
    <row r="3748" spans="4:4">
      <c r="D3748" s="854"/>
    </row>
    <row r="3749" spans="4:4">
      <c r="D3749" s="854"/>
    </row>
    <row r="3750" spans="4:4">
      <c r="D3750" s="854"/>
    </row>
    <row r="3751" spans="4:4">
      <c r="D3751" s="854"/>
    </row>
    <row r="3752" spans="4:4">
      <c r="D3752" s="854"/>
    </row>
    <row r="3753" spans="4:4">
      <c r="D3753" s="854"/>
    </row>
    <row r="3754" spans="4:4">
      <c r="D3754" s="854"/>
    </row>
    <row r="3755" spans="4:4">
      <c r="D3755" s="854"/>
    </row>
    <row r="3756" spans="4:4">
      <c r="D3756" s="854"/>
    </row>
    <row r="3757" spans="4:4">
      <c r="D3757" s="854"/>
    </row>
    <row r="3758" spans="4:4">
      <c r="D3758" s="854"/>
    </row>
    <row r="3759" spans="4:4">
      <c r="D3759" s="854"/>
    </row>
    <row r="3760" spans="4:4">
      <c r="D3760" s="854"/>
    </row>
    <row r="3761" spans="4:4">
      <c r="D3761" s="854"/>
    </row>
    <row r="3762" spans="4:4">
      <c r="D3762" s="854"/>
    </row>
    <row r="3763" spans="4:4">
      <c r="D3763" s="854"/>
    </row>
    <row r="3764" spans="4:4">
      <c r="D3764" s="854"/>
    </row>
    <row r="3765" spans="4:4">
      <c r="D3765" s="854"/>
    </row>
    <row r="3766" spans="4:4">
      <c r="D3766" s="854"/>
    </row>
    <row r="3767" spans="4:4">
      <c r="D3767" s="854"/>
    </row>
    <row r="3768" spans="4:4">
      <c r="D3768" s="854"/>
    </row>
    <row r="3769" spans="4:4">
      <c r="D3769" s="854"/>
    </row>
    <row r="3770" spans="4:4">
      <c r="D3770" s="854"/>
    </row>
    <row r="3771" spans="4:4">
      <c r="D3771" s="854"/>
    </row>
    <row r="3772" spans="4:4">
      <c r="D3772" s="854"/>
    </row>
    <row r="3773" spans="4:4">
      <c r="D3773" s="854"/>
    </row>
    <row r="3774" spans="4:4">
      <c r="D3774" s="854"/>
    </row>
    <row r="3775" spans="4:4">
      <c r="D3775" s="854"/>
    </row>
    <row r="3776" spans="4:4">
      <c r="D3776" s="854"/>
    </row>
    <row r="3777" spans="4:4">
      <c r="D3777" s="854"/>
    </row>
    <row r="3778" spans="4:4">
      <c r="D3778" s="854"/>
    </row>
    <row r="3779" spans="4:4">
      <c r="D3779" s="854"/>
    </row>
    <row r="3780" spans="4:4">
      <c r="D3780" s="854"/>
    </row>
    <row r="3781" spans="4:4">
      <c r="D3781" s="854"/>
    </row>
    <row r="3782" spans="4:4">
      <c r="D3782" s="854"/>
    </row>
    <row r="3783" spans="4:4">
      <c r="D3783" s="854"/>
    </row>
    <row r="3784" spans="4:4">
      <c r="D3784" s="854"/>
    </row>
    <row r="3785" spans="4:4">
      <c r="D3785" s="854"/>
    </row>
    <row r="3786" spans="4:4">
      <c r="D3786" s="854"/>
    </row>
    <row r="3787" spans="4:4">
      <c r="D3787" s="854"/>
    </row>
    <row r="3788" spans="4:4">
      <c r="D3788" s="854"/>
    </row>
    <row r="3789" spans="4:4">
      <c r="D3789" s="854"/>
    </row>
    <row r="3790" spans="4:4">
      <c r="D3790" s="854"/>
    </row>
    <row r="3791" spans="4:4">
      <c r="D3791" s="854"/>
    </row>
    <row r="3792" spans="4:4">
      <c r="D3792" s="854"/>
    </row>
    <row r="3793" spans="4:4">
      <c r="D3793" s="854"/>
    </row>
    <row r="3794" spans="4:4">
      <c r="D3794" s="854"/>
    </row>
    <row r="3795" spans="4:4">
      <c r="D3795" s="854"/>
    </row>
    <row r="3796" spans="4:4">
      <c r="D3796" s="854"/>
    </row>
    <row r="3797" spans="4:4">
      <c r="D3797" s="854"/>
    </row>
    <row r="3798" spans="4:4">
      <c r="D3798" s="854"/>
    </row>
    <row r="3799" spans="4:4">
      <c r="D3799" s="854"/>
    </row>
    <row r="3800" spans="4:4">
      <c r="D3800" s="854"/>
    </row>
    <row r="3801" spans="4:4">
      <c r="D3801" s="854"/>
    </row>
    <row r="3802" spans="4:4">
      <c r="D3802" s="854"/>
    </row>
    <row r="3803" spans="4:4">
      <c r="D3803" s="854"/>
    </row>
    <row r="3804" spans="4:4">
      <c r="D3804" s="854"/>
    </row>
    <row r="3805" spans="4:4">
      <c r="D3805" s="854"/>
    </row>
    <row r="3806" spans="4:4">
      <c r="D3806" s="854"/>
    </row>
    <row r="3807" spans="4:4">
      <c r="D3807" s="854"/>
    </row>
    <row r="3808" spans="4:4">
      <c r="D3808" s="854"/>
    </row>
    <row r="3809" spans="4:4">
      <c r="D3809" s="854"/>
    </row>
    <row r="3810" spans="4:4">
      <c r="D3810" s="854"/>
    </row>
    <row r="3811" spans="4:4">
      <c r="D3811" s="854"/>
    </row>
    <row r="3812" spans="4:4">
      <c r="D3812" s="854"/>
    </row>
    <row r="3813" spans="4:4">
      <c r="D3813" s="854"/>
    </row>
    <row r="3814" spans="4:4">
      <c r="D3814" s="854"/>
    </row>
    <row r="3815" spans="4:4">
      <c r="D3815" s="854"/>
    </row>
    <row r="3816" spans="4:4">
      <c r="D3816" s="854"/>
    </row>
    <row r="3817" spans="4:4">
      <c r="D3817" s="854"/>
    </row>
    <row r="3818" spans="4:4">
      <c r="D3818" s="854"/>
    </row>
    <row r="3819" spans="4:4">
      <c r="D3819" s="854"/>
    </row>
    <row r="3820" spans="4:4">
      <c r="D3820" s="854"/>
    </row>
    <row r="3821" spans="4:4">
      <c r="D3821" s="854"/>
    </row>
    <row r="3822" spans="4:4">
      <c r="D3822" s="854"/>
    </row>
    <row r="3823" spans="4:4">
      <c r="D3823" s="854"/>
    </row>
    <row r="3824" spans="4:4">
      <c r="D3824" s="854"/>
    </row>
    <row r="3825" spans="4:4">
      <c r="D3825" s="854"/>
    </row>
    <row r="3826" spans="4:4">
      <c r="D3826" s="854"/>
    </row>
    <row r="3827" spans="4:4">
      <c r="D3827" s="854"/>
    </row>
    <row r="3828" spans="4:4">
      <c r="D3828" s="854"/>
    </row>
    <row r="3829" spans="4:4">
      <c r="D3829" s="854"/>
    </row>
    <row r="3830" spans="4:4">
      <c r="D3830" s="854"/>
    </row>
    <row r="3831" spans="4:4">
      <c r="D3831" s="854"/>
    </row>
    <row r="3832" spans="4:4">
      <c r="D3832" s="854"/>
    </row>
    <row r="3833" spans="4:4">
      <c r="D3833" s="854"/>
    </row>
    <row r="3834" spans="4:4">
      <c r="D3834" s="854"/>
    </row>
    <row r="3835" spans="4:4">
      <c r="D3835" s="854"/>
    </row>
    <row r="3836" spans="4:4">
      <c r="D3836" s="854"/>
    </row>
    <row r="3837" spans="4:4">
      <c r="D3837" s="854"/>
    </row>
    <row r="3838" spans="4:4">
      <c r="D3838" s="854"/>
    </row>
    <row r="3839" spans="4:4">
      <c r="D3839" s="854"/>
    </row>
    <row r="3840" spans="4:4">
      <c r="D3840" s="854"/>
    </row>
    <row r="3841" spans="4:4">
      <c r="D3841" s="854"/>
    </row>
    <row r="3842" spans="4:4">
      <c r="D3842" s="854"/>
    </row>
    <row r="3843" spans="4:4">
      <c r="D3843" s="854"/>
    </row>
    <row r="3844" spans="4:4">
      <c r="D3844" s="854"/>
    </row>
    <row r="3845" spans="4:4">
      <c r="D3845" s="854"/>
    </row>
    <row r="3846" spans="4:4">
      <c r="D3846" s="854"/>
    </row>
    <row r="3847" spans="4:4">
      <c r="D3847" s="854"/>
    </row>
    <row r="3848" spans="4:4">
      <c r="D3848" s="854"/>
    </row>
    <row r="3849" spans="4:4">
      <c r="D3849" s="854"/>
    </row>
    <row r="3850" spans="4:4">
      <c r="D3850" s="854"/>
    </row>
    <row r="3851" spans="4:4">
      <c r="D3851" s="854"/>
    </row>
    <row r="3852" spans="4:4">
      <c r="D3852" s="854"/>
    </row>
    <row r="3853" spans="4:4">
      <c r="D3853" s="854"/>
    </row>
    <row r="3854" spans="4:4">
      <c r="D3854" s="854"/>
    </row>
    <row r="3855" spans="4:4">
      <c r="D3855" s="854"/>
    </row>
    <row r="3856" spans="4:4">
      <c r="D3856" s="854"/>
    </row>
    <row r="3857" spans="4:4">
      <c r="D3857" s="854"/>
    </row>
    <row r="3858" spans="4:4">
      <c r="D3858" s="854"/>
    </row>
    <row r="3859" spans="4:4">
      <c r="D3859" s="854"/>
    </row>
    <row r="3860" spans="4:4">
      <c r="D3860" s="854"/>
    </row>
    <row r="3861" spans="4:4">
      <c r="D3861" s="854"/>
    </row>
    <row r="3862" spans="4:4">
      <c r="D3862" s="854"/>
    </row>
    <row r="3863" spans="4:4">
      <c r="D3863" s="854"/>
    </row>
    <row r="3864" spans="4:4">
      <c r="D3864" s="854"/>
    </row>
    <row r="3865" spans="4:4">
      <c r="D3865" s="854"/>
    </row>
    <row r="3866" spans="4:4">
      <c r="D3866" s="854"/>
    </row>
    <row r="3867" spans="4:4">
      <c r="D3867" s="854"/>
    </row>
    <row r="3868" spans="4:4">
      <c r="D3868" s="854"/>
    </row>
    <row r="3869" spans="4:4">
      <c r="D3869" s="854"/>
    </row>
    <row r="3870" spans="4:4">
      <c r="D3870" s="854"/>
    </row>
    <row r="3871" spans="4:4">
      <c r="D3871" s="854"/>
    </row>
    <row r="3872" spans="4:4">
      <c r="D3872" s="854"/>
    </row>
    <row r="3873" spans="4:4">
      <c r="D3873" s="854"/>
    </row>
    <row r="3874" spans="4:4">
      <c r="D3874" s="854"/>
    </row>
    <row r="3875" spans="4:4">
      <c r="D3875" s="854"/>
    </row>
    <row r="3876" spans="4:4">
      <c r="D3876" s="854"/>
    </row>
    <row r="3877" spans="4:4">
      <c r="D3877" s="854"/>
    </row>
    <row r="3878" spans="4:4">
      <c r="D3878" s="854"/>
    </row>
    <row r="3879" spans="4:4">
      <c r="D3879" s="854"/>
    </row>
    <row r="3880" spans="4:4">
      <c r="D3880" s="854"/>
    </row>
    <row r="3881" spans="4:4">
      <c r="D3881" s="854"/>
    </row>
    <row r="3882" spans="4:4">
      <c r="D3882" s="854"/>
    </row>
    <row r="3883" spans="4:4">
      <c r="D3883" s="854"/>
    </row>
    <row r="3884" spans="4:4">
      <c r="D3884" s="854"/>
    </row>
    <row r="3885" spans="4:4">
      <c r="D3885" s="854"/>
    </row>
    <row r="3886" spans="4:4">
      <c r="D3886" s="854"/>
    </row>
    <row r="3887" spans="4:4">
      <c r="D3887" s="854"/>
    </row>
    <row r="3888" spans="4:4">
      <c r="D3888" s="854"/>
    </row>
    <row r="3889" spans="4:4">
      <c r="D3889" s="854"/>
    </row>
    <row r="3890" spans="4:4">
      <c r="D3890" s="854"/>
    </row>
    <row r="3891" spans="4:4">
      <c r="D3891" s="854"/>
    </row>
    <row r="3892" spans="4:4">
      <c r="D3892" s="854"/>
    </row>
    <row r="3893" spans="4:4">
      <c r="D3893" s="854"/>
    </row>
    <row r="3894" spans="4:4">
      <c r="D3894" s="854"/>
    </row>
    <row r="3895" spans="4:4">
      <c r="D3895" s="854"/>
    </row>
    <row r="3896" spans="4:4">
      <c r="D3896" s="854"/>
    </row>
    <row r="3897" spans="4:4">
      <c r="D3897" s="854"/>
    </row>
    <row r="3898" spans="4:4">
      <c r="D3898" s="854"/>
    </row>
    <row r="3899" spans="4:4">
      <c r="D3899" s="854"/>
    </row>
    <row r="3900" spans="4:4">
      <c r="D3900" s="854"/>
    </row>
    <row r="3901" spans="4:4">
      <c r="D3901" s="854"/>
    </row>
    <row r="3902" spans="4:4">
      <c r="D3902" s="854"/>
    </row>
    <row r="3903" spans="4:4">
      <c r="D3903" s="854"/>
    </row>
    <row r="3904" spans="4:4">
      <c r="D3904" s="854"/>
    </row>
    <row r="3905" spans="4:4">
      <c r="D3905" s="854"/>
    </row>
    <row r="3906" spans="4:4">
      <c r="D3906" s="854"/>
    </row>
    <row r="3907" spans="4:4">
      <c r="D3907" s="854"/>
    </row>
    <row r="3908" spans="4:4">
      <c r="D3908" s="854"/>
    </row>
    <row r="3909" spans="4:4">
      <c r="D3909" s="854"/>
    </row>
    <row r="3910" spans="4:4">
      <c r="D3910" s="854"/>
    </row>
    <row r="3911" spans="4:4">
      <c r="D3911" s="854"/>
    </row>
    <row r="3912" spans="4:4">
      <c r="D3912" s="854"/>
    </row>
    <row r="3913" spans="4:4">
      <c r="D3913" s="854"/>
    </row>
    <row r="3914" spans="4:4">
      <c r="D3914" s="854"/>
    </row>
    <row r="3915" spans="4:4">
      <c r="D3915" s="854"/>
    </row>
    <row r="3916" spans="4:4">
      <c r="D3916" s="854"/>
    </row>
    <row r="3917" spans="4:4">
      <c r="D3917" s="854"/>
    </row>
    <row r="3918" spans="4:4">
      <c r="D3918" s="854"/>
    </row>
    <row r="3919" spans="4:4">
      <c r="D3919" s="854"/>
    </row>
    <row r="3920" spans="4:4">
      <c r="D3920" s="854"/>
    </row>
    <row r="3921" spans="4:4">
      <c r="D3921" s="854"/>
    </row>
    <row r="3922" spans="4:4">
      <c r="D3922" s="854"/>
    </row>
    <row r="3923" spans="4:4">
      <c r="D3923" s="854"/>
    </row>
    <row r="3924" spans="4:4">
      <c r="D3924" s="854"/>
    </row>
    <row r="3925" spans="4:4">
      <c r="D3925" s="854"/>
    </row>
    <row r="3926" spans="4:4">
      <c r="D3926" s="854"/>
    </row>
    <row r="3927" spans="4:4">
      <c r="D3927" s="854"/>
    </row>
    <row r="3928" spans="4:4">
      <c r="D3928" s="854"/>
    </row>
    <row r="3929" spans="4:4">
      <c r="D3929" s="854"/>
    </row>
    <row r="3930" spans="4:4">
      <c r="D3930" s="854"/>
    </row>
    <row r="3931" spans="4:4">
      <c r="D3931" s="854"/>
    </row>
    <row r="3932" spans="4:4">
      <c r="D3932" s="854"/>
    </row>
    <row r="3933" spans="4:4">
      <c r="D3933" s="854"/>
    </row>
    <row r="3934" spans="4:4">
      <c r="D3934" s="854"/>
    </row>
    <row r="3935" spans="4:4">
      <c r="D3935" s="854"/>
    </row>
    <row r="3936" spans="4:4">
      <c r="D3936" s="854"/>
    </row>
    <row r="3937" spans="4:4">
      <c r="D3937" s="854"/>
    </row>
    <row r="3938" spans="4:4">
      <c r="D3938" s="854"/>
    </row>
    <row r="3939" spans="4:4">
      <c r="D3939" s="854"/>
    </row>
    <row r="3940" spans="4:4">
      <c r="D3940" s="854"/>
    </row>
    <row r="3941" spans="4:4">
      <c r="D3941" s="854"/>
    </row>
    <row r="3942" spans="4:4">
      <c r="D3942" s="854"/>
    </row>
    <row r="3943" spans="4:4">
      <c r="D3943" s="854"/>
    </row>
    <row r="3944" spans="4:4">
      <c r="D3944" s="854"/>
    </row>
    <row r="3945" spans="4:4">
      <c r="D3945" s="854"/>
    </row>
    <row r="3946" spans="4:4">
      <c r="D3946" s="854"/>
    </row>
    <row r="3947" spans="4:4">
      <c r="D3947" s="854"/>
    </row>
    <row r="3948" spans="4:4">
      <c r="D3948" s="854"/>
    </row>
    <row r="3949" spans="4:4">
      <c r="D3949" s="854"/>
    </row>
    <row r="3950" spans="4:4">
      <c r="D3950" s="854"/>
    </row>
    <row r="3951" spans="4:4">
      <c r="D3951" s="854"/>
    </row>
    <row r="3952" spans="4:4">
      <c r="D3952" s="854"/>
    </row>
    <row r="3953" spans="4:4">
      <c r="D3953" s="854"/>
    </row>
    <row r="3954" spans="4:4">
      <c r="D3954" s="854"/>
    </row>
    <row r="3955" spans="4:4">
      <c r="D3955" s="854"/>
    </row>
    <row r="3956" spans="4:4">
      <c r="D3956" s="854"/>
    </row>
    <row r="3957" spans="4:4">
      <c r="D3957" s="854"/>
    </row>
    <row r="3958" spans="4:4">
      <c r="D3958" s="854"/>
    </row>
    <row r="3959" spans="4:4">
      <c r="D3959" s="854"/>
    </row>
    <row r="3960" spans="4:4">
      <c r="D3960" s="854"/>
    </row>
    <row r="3961" spans="4:4">
      <c r="D3961" s="854"/>
    </row>
    <row r="3962" spans="4:4">
      <c r="D3962" s="854"/>
    </row>
    <row r="3963" spans="4:4">
      <c r="D3963" s="854"/>
    </row>
    <row r="3964" spans="4:4">
      <c r="D3964" s="854"/>
    </row>
    <row r="3965" spans="4:4">
      <c r="D3965" s="854"/>
    </row>
    <row r="3966" spans="4:4">
      <c r="D3966" s="854"/>
    </row>
    <row r="3967" spans="4:4">
      <c r="D3967" s="854"/>
    </row>
    <row r="3968" spans="4:4">
      <c r="D3968" s="854"/>
    </row>
    <row r="3969" spans="4:4">
      <c r="D3969" s="854"/>
    </row>
    <row r="3970" spans="4:4">
      <c r="D3970" s="854"/>
    </row>
    <row r="3971" spans="4:4">
      <c r="D3971" s="854"/>
    </row>
    <row r="3972" spans="4:4">
      <c r="D3972" s="854"/>
    </row>
    <row r="3973" spans="4:4">
      <c r="D3973" s="854"/>
    </row>
    <row r="3974" spans="4:4">
      <c r="D3974" s="854"/>
    </row>
    <row r="3975" spans="4:4">
      <c r="D3975" s="854"/>
    </row>
    <row r="3976" spans="4:4">
      <c r="D3976" s="854"/>
    </row>
    <row r="3977" spans="4:4">
      <c r="D3977" s="854"/>
    </row>
    <row r="3978" spans="4:4">
      <c r="D3978" s="854"/>
    </row>
    <row r="3979" spans="4:4">
      <c r="D3979" s="854"/>
    </row>
    <row r="3980" spans="4:4">
      <c r="D3980" s="854"/>
    </row>
    <row r="3981" spans="4:4">
      <c r="D3981" s="854"/>
    </row>
    <row r="3982" spans="4:4">
      <c r="D3982" s="854"/>
    </row>
    <row r="3983" spans="4:4">
      <c r="D3983" s="854"/>
    </row>
    <row r="3984" spans="4:4">
      <c r="D3984" s="854"/>
    </row>
    <row r="3985" spans="4:4">
      <c r="D3985" s="854"/>
    </row>
    <row r="3986" spans="4:4">
      <c r="D3986" s="854"/>
    </row>
    <row r="3987" spans="4:4">
      <c r="D3987" s="854"/>
    </row>
    <row r="3988" spans="4:4">
      <c r="D3988" s="854"/>
    </row>
    <row r="3989" spans="4:4">
      <c r="D3989" s="854"/>
    </row>
    <row r="3990" spans="4:4">
      <c r="D3990" s="854"/>
    </row>
    <row r="3991" spans="4:4">
      <c r="D3991" s="854"/>
    </row>
    <row r="3992" spans="4:4">
      <c r="D3992" s="854"/>
    </row>
    <row r="3993" spans="4:4">
      <c r="D3993" s="854"/>
    </row>
    <row r="3994" spans="4:4">
      <c r="D3994" s="854"/>
    </row>
    <row r="3995" spans="4:4">
      <c r="D3995" s="854"/>
    </row>
    <row r="3996" spans="4:4">
      <c r="D3996" s="854"/>
    </row>
    <row r="3997" spans="4:4">
      <c r="D3997" s="854"/>
    </row>
    <row r="3998" spans="4:4">
      <c r="D3998" s="854"/>
    </row>
    <row r="3999" spans="4:4">
      <c r="D3999" s="854"/>
    </row>
    <row r="4000" spans="4:4">
      <c r="D4000" s="854"/>
    </row>
    <row r="4001" spans="4:4">
      <c r="D4001" s="854"/>
    </row>
    <row r="4002" spans="4:4">
      <c r="D4002" s="854"/>
    </row>
    <row r="4003" spans="4:4">
      <c r="D4003" s="854"/>
    </row>
    <row r="4004" spans="4:4">
      <c r="D4004" s="854"/>
    </row>
    <row r="4005" spans="4:4">
      <c r="D4005" s="854"/>
    </row>
    <row r="4006" spans="4:4">
      <c r="D4006" s="854"/>
    </row>
    <row r="4007" spans="4:4">
      <c r="D4007" s="854"/>
    </row>
    <row r="4008" spans="4:4">
      <c r="D4008" s="854"/>
    </row>
    <row r="4009" spans="4:4">
      <c r="D4009" s="854"/>
    </row>
    <row r="4010" spans="4:4">
      <c r="D4010" s="854"/>
    </row>
    <row r="4011" spans="4:4">
      <c r="D4011" s="854"/>
    </row>
    <row r="4012" spans="4:4">
      <c r="D4012" s="854"/>
    </row>
    <row r="4013" spans="4:4">
      <c r="D4013" s="854"/>
    </row>
    <row r="4014" spans="4:4">
      <c r="D4014" s="854"/>
    </row>
    <row r="4015" spans="4:4">
      <c r="D4015" s="854"/>
    </row>
    <row r="4016" spans="4:4">
      <c r="D4016" s="854"/>
    </row>
    <row r="4017" spans="4:4">
      <c r="D4017" s="854"/>
    </row>
    <row r="4018" spans="4:4">
      <c r="D4018" s="854"/>
    </row>
    <row r="4019" spans="4:4">
      <c r="D4019" s="854"/>
    </row>
    <row r="4020" spans="4:4">
      <c r="D4020" s="854"/>
    </row>
    <row r="4021" spans="4:4">
      <c r="D4021" s="854"/>
    </row>
    <row r="4022" spans="4:4">
      <c r="D4022" s="854"/>
    </row>
    <row r="4023" spans="4:4">
      <c r="D4023" s="854"/>
    </row>
    <row r="4024" spans="4:4">
      <c r="D4024" s="854"/>
    </row>
    <row r="4025" spans="4:4">
      <c r="D4025" s="854"/>
    </row>
    <row r="4026" spans="4:4">
      <c r="D4026" s="854"/>
    </row>
    <row r="4027" spans="4:4">
      <c r="D4027" s="854"/>
    </row>
    <row r="4028" spans="4:4">
      <c r="D4028" s="854"/>
    </row>
    <row r="4029" spans="4:4">
      <c r="D4029" s="854"/>
    </row>
    <row r="4030" spans="4:4">
      <c r="D4030" s="854"/>
    </row>
    <row r="4031" spans="4:4">
      <c r="D4031" s="854"/>
    </row>
    <row r="4032" spans="4:4">
      <c r="D4032" s="854"/>
    </row>
    <row r="4033" spans="4:4">
      <c r="D4033" s="854"/>
    </row>
    <row r="4034" spans="4:4">
      <c r="D4034" s="854"/>
    </row>
    <row r="4035" spans="4:4">
      <c r="D4035" s="854"/>
    </row>
    <row r="4036" spans="4:4">
      <c r="D4036" s="854"/>
    </row>
    <row r="4037" spans="4:4">
      <c r="D4037" s="854"/>
    </row>
    <row r="4038" spans="4:4">
      <c r="D4038" s="854"/>
    </row>
    <row r="4039" spans="4:4">
      <c r="D4039" s="854"/>
    </row>
    <row r="4040" spans="4:4">
      <c r="D4040" s="854"/>
    </row>
    <row r="4041" spans="4:4">
      <c r="D4041" s="854"/>
    </row>
    <row r="4042" spans="4:4">
      <c r="D4042" s="854"/>
    </row>
    <row r="4043" spans="4:4">
      <c r="D4043" s="854"/>
    </row>
    <row r="4044" spans="4:4">
      <c r="D4044" s="854"/>
    </row>
    <row r="4045" spans="4:4">
      <c r="D4045" s="854"/>
    </row>
    <row r="4046" spans="4:4">
      <c r="D4046" s="854"/>
    </row>
    <row r="4047" spans="4:4">
      <c r="D4047" s="854"/>
    </row>
    <row r="4048" spans="4:4">
      <c r="D4048" s="854"/>
    </row>
    <row r="4049" spans="4:4">
      <c r="D4049" s="854"/>
    </row>
    <row r="4050" spans="4:4">
      <c r="D4050" s="854"/>
    </row>
    <row r="4051" spans="4:4">
      <c r="D4051" s="854"/>
    </row>
    <row r="4052" spans="4:4">
      <c r="D4052" s="854"/>
    </row>
    <row r="4053" spans="4:4">
      <c r="D4053" s="854"/>
    </row>
    <row r="4054" spans="4:4">
      <c r="D4054" s="854"/>
    </row>
    <row r="4055" spans="4:4">
      <c r="D4055" s="854"/>
    </row>
    <row r="4056" spans="4:4">
      <c r="D4056" s="854"/>
    </row>
    <row r="4057" spans="4:4">
      <c r="D4057" s="854"/>
    </row>
    <row r="4058" spans="4:4">
      <c r="D4058" s="854"/>
    </row>
    <row r="4059" spans="4:4">
      <c r="D4059" s="854"/>
    </row>
    <row r="4060" spans="4:4">
      <c r="D4060" s="854"/>
    </row>
    <row r="4061" spans="4:4">
      <c r="D4061" s="854"/>
    </row>
    <row r="4062" spans="4:4">
      <c r="D4062" s="854"/>
    </row>
    <row r="4063" spans="4:4">
      <c r="D4063" s="854"/>
    </row>
    <row r="4064" spans="4:4">
      <c r="D4064" s="854"/>
    </row>
    <row r="4065" spans="4:4">
      <c r="D4065" s="854"/>
    </row>
    <row r="4066" spans="4:4">
      <c r="D4066" s="854"/>
    </row>
    <row r="4067" spans="4:4">
      <c r="D4067" s="854"/>
    </row>
    <row r="4068" spans="4:4">
      <c r="D4068" s="854"/>
    </row>
    <row r="4069" spans="4:4">
      <c r="D4069" s="854"/>
    </row>
    <row r="4070" spans="4:4">
      <c r="D4070" s="854"/>
    </row>
    <row r="4071" spans="4:4">
      <c r="D4071" s="854"/>
    </row>
    <row r="4072" spans="4:4">
      <c r="D4072" s="854"/>
    </row>
    <row r="4073" spans="4:4">
      <c r="D4073" s="854"/>
    </row>
    <row r="4074" spans="4:4">
      <c r="D4074" s="854"/>
    </row>
    <row r="4075" spans="4:4">
      <c r="D4075" s="854"/>
    </row>
    <row r="4076" spans="4:4">
      <c r="D4076" s="854"/>
    </row>
    <row r="4077" spans="4:4">
      <c r="D4077" s="854"/>
    </row>
    <row r="4078" spans="4:4">
      <c r="D4078" s="854"/>
    </row>
    <row r="4079" spans="4:4">
      <c r="D4079" s="854"/>
    </row>
    <row r="4080" spans="4:4">
      <c r="D4080" s="854"/>
    </row>
    <row r="4081" spans="4:4">
      <c r="D4081" s="854"/>
    </row>
    <row r="4082" spans="4:4">
      <c r="D4082" s="854"/>
    </row>
    <row r="4083" spans="4:4">
      <c r="D4083" s="854"/>
    </row>
    <row r="4084" spans="4:4">
      <c r="D4084" s="854"/>
    </row>
    <row r="4085" spans="4:4">
      <c r="D4085" s="854"/>
    </row>
    <row r="4086" spans="4:4">
      <c r="D4086" s="854"/>
    </row>
    <row r="4087" spans="4:4">
      <c r="D4087" s="854"/>
    </row>
    <row r="4088" spans="4:4">
      <c r="D4088" s="854"/>
    </row>
    <row r="4089" spans="4:4">
      <c r="D4089" s="854"/>
    </row>
    <row r="4090" spans="4:4">
      <c r="D4090" s="854"/>
    </row>
    <row r="4091" spans="4:4">
      <c r="D4091" s="854"/>
    </row>
    <row r="4092" spans="4:4">
      <c r="D4092" s="854"/>
    </row>
    <row r="4093" spans="4:4">
      <c r="D4093" s="854"/>
    </row>
    <row r="4094" spans="4:4">
      <c r="D4094" s="854"/>
    </row>
    <row r="4095" spans="4:4">
      <c r="D4095" s="854"/>
    </row>
    <row r="4096" spans="4:4">
      <c r="D4096" s="854"/>
    </row>
    <row r="4097" spans="4:4">
      <c r="D4097" s="854"/>
    </row>
    <row r="4098" spans="4:4">
      <c r="D4098" s="854"/>
    </row>
    <row r="4099" spans="4:4">
      <c r="D4099" s="854"/>
    </row>
    <row r="4100" spans="4:4">
      <c r="D4100" s="854"/>
    </row>
    <row r="4101" spans="4:4">
      <c r="D4101" s="854"/>
    </row>
    <row r="4102" spans="4:4">
      <c r="D4102" s="854"/>
    </row>
    <row r="4103" spans="4:4">
      <c r="D4103" s="854"/>
    </row>
    <row r="4104" spans="4:4">
      <c r="D4104" s="854"/>
    </row>
    <row r="4105" spans="4:4">
      <c r="D4105" s="854"/>
    </row>
    <row r="4106" spans="4:4">
      <c r="D4106" s="854"/>
    </row>
    <row r="4107" spans="4:4">
      <c r="D4107" s="854"/>
    </row>
    <row r="4108" spans="4:4">
      <c r="D4108" s="854"/>
    </row>
    <row r="4109" spans="4:4">
      <c r="D4109" s="854"/>
    </row>
    <row r="4110" spans="4:4">
      <c r="D4110" s="854"/>
    </row>
    <row r="4111" spans="4:4">
      <c r="D4111" s="854"/>
    </row>
    <row r="4112" spans="4:4">
      <c r="D4112" s="854"/>
    </row>
    <row r="4113" spans="4:4">
      <c r="D4113" s="854"/>
    </row>
    <row r="4114" spans="4:4">
      <c r="D4114" s="854"/>
    </row>
    <row r="4115" spans="4:4">
      <c r="D4115" s="854"/>
    </row>
    <row r="4116" spans="4:4">
      <c r="D4116" s="854"/>
    </row>
    <row r="4117" spans="4:4">
      <c r="D4117" s="854"/>
    </row>
    <row r="4118" spans="4:4">
      <c r="D4118" s="854"/>
    </row>
    <row r="4119" spans="4:4">
      <c r="D4119" s="854"/>
    </row>
    <row r="4120" spans="4:4">
      <c r="D4120" s="854"/>
    </row>
    <row r="4121" spans="4:4">
      <c r="D4121" s="854"/>
    </row>
    <row r="4122" spans="4:4">
      <c r="D4122" s="854"/>
    </row>
    <row r="4123" spans="4:4">
      <c r="D4123" s="854"/>
    </row>
    <row r="4124" spans="4:4">
      <c r="D4124" s="854"/>
    </row>
    <row r="4125" spans="4:4">
      <c r="D4125" s="854"/>
    </row>
    <row r="4126" spans="4:4">
      <c r="D4126" s="854"/>
    </row>
    <row r="4127" spans="4:4">
      <c r="D4127" s="854"/>
    </row>
    <row r="4128" spans="4:4">
      <c r="D4128" s="854"/>
    </row>
    <row r="4129" spans="4:4">
      <c r="D4129" s="854"/>
    </row>
    <row r="4130" spans="4:4">
      <c r="D4130" s="854"/>
    </row>
    <row r="4131" spans="4:4">
      <c r="D4131" s="854"/>
    </row>
    <row r="4132" spans="4:4">
      <c r="D4132" s="854"/>
    </row>
    <row r="4133" spans="4:4">
      <c r="D4133" s="854"/>
    </row>
    <row r="4134" spans="4:4">
      <c r="D4134" s="854"/>
    </row>
    <row r="4135" spans="4:4">
      <c r="D4135" s="854"/>
    </row>
    <row r="4136" spans="4:4">
      <c r="D4136" s="854"/>
    </row>
    <row r="4137" spans="4:4">
      <c r="D4137" s="854"/>
    </row>
    <row r="4138" spans="4:4">
      <c r="D4138" s="854"/>
    </row>
    <row r="4139" spans="4:4">
      <c r="D4139" s="854"/>
    </row>
    <row r="4140" spans="4:4">
      <c r="D4140" s="854"/>
    </row>
    <row r="4141" spans="4:4">
      <c r="D4141" s="854"/>
    </row>
    <row r="4142" spans="4:4">
      <c r="D4142" s="854"/>
    </row>
    <row r="4143" spans="4:4">
      <c r="D4143" s="854"/>
    </row>
    <row r="4144" spans="4:4">
      <c r="D4144" s="854"/>
    </row>
    <row r="4145" spans="4:4">
      <c r="D4145" s="854"/>
    </row>
    <row r="4146" spans="4:4">
      <c r="D4146" s="854"/>
    </row>
    <row r="4147" spans="4:4">
      <c r="D4147" s="854"/>
    </row>
    <row r="4148" spans="4:4">
      <c r="D4148" s="854"/>
    </row>
    <row r="4149" spans="4:4">
      <c r="D4149" s="854"/>
    </row>
    <row r="4150" spans="4:4">
      <c r="D4150" s="854"/>
    </row>
    <row r="4151" spans="4:4">
      <c r="D4151" s="854"/>
    </row>
    <row r="4152" spans="4:4">
      <c r="D4152" s="854"/>
    </row>
    <row r="4153" spans="4:4">
      <c r="D4153" s="854"/>
    </row>
    <row r="4154" spans="4:4">
      <c r="D4154" s="854"/>
    </row>
    <row r="4155" spans="4:4">
      <c r="D4155" s="854"/>
    </row>
    <row r="4156" spans="4:4">
      <c r="D4156" s="854"/>
    </row>
    <row r="4157" spans="4:4">
      <c r="D4157" s="854"/>
    </row>
    <row r="4158" spans="4:4">
      <c r="D4158" s="854"/>
    </row>
    <row r="4159" spans="4:4">
      <c r="D4159" s="854"/>
    </row>
    <row r="4160" spans="4:4">
      <c r="D4160" s="854"/>
    </row>
    <row r="4161" spans="4:4">
      <c r="D4161" s="854"/>
    </row>
    <row r="4162" spans="4:4">
      <c r="D4162" s="854"/>
    </row>
    <row r="4163" spans="4:4">
      <c r="D4163" s="854"/>
    </row>
    <row r="4164" spans="4:4">
      <c r="D4164" s="854"/>
    </row>
    <row r="4165" spans="4:4">
      <c r="D4165" s="854"/>
    </row>
    <row r="4166" spans="4:4">
      <c r="D4166" s="854"/>
    </row>
    <row r="4167" spans="4:4">
      <c r="D4167" s="854"/>
    </row>
    <row r="4168" spans="4:4">
      <c r="D4168" s="854"/>
    </row>
    <row r="4169" spans="4:4">
      <c r="D4169" s="854"/>
    </row>
    <row r="4170" spans="4:4">
      <c r="D4170" s="854"/>
    </row>
    <row r="4171" spans="4:4">
      <c r="D4171" s="854"/>
    </row>
    <row r="4172" spans="4:4">
      <c r="D4172" s="854"/>
    </row>
    <row r="4173" spans="4:4">
      <c r="D4173" s="854"/>
    </row>
    <row r="4174" spans="4:4">
      <c r="D4174" s="854"/>
    </row>
    <row r="4175" spans="4:4">
      <c r="D4175" s="854"/>
    </row>
    <row r="4176" spans="4:4">
      <c r="D4176" s="854"/>
    </row>
    <row r="4177" spans="4:4">
      <c r="D4177" s="854"/>
    </row>
    <row r="4178" spans="4:4">
      <c r="D4178" s="854"/>
    </row>
    <row r="4179" spans="4:4">
      <c r="D4179" s="854"/>
    </row>
    <row r="4180" spans="4:4">
      <c r="D4180" s="854"/>
    </row>
    <row r="4181" spans="4:4">
      <c r="D4181" s="854"/>
    </row>
    <row r="4182" spans="4:4">
      <c r="D4182" s="854"/>
    </row>
    <row r="4183" spans="4:4">
      <c r="D4183" s="854"/>
    </row>
    <row r="4184" spans="4:4">
      <c r="D4184" s="854"/>
    </row>
    <row r="4185" spans="4:4">
      <c r="D4185" s="854"/>
    </row>
    <row r="4186" spans="4:4">
      <c r="D4186" s="854"/>
    </row>
    <row r="4187" spans="4:4">
      <c r="D4187" s="854"/>
    </row>
    <row r="4188" spans="4:4">
      <c r="D4188" s="854"/>
    </row>
    <row r="4189" spans="4:4">
      <c r="D4189" s="854"/>
    </row>
    <row r="4190" spans="4:4">
      <c r="D4190" s="854"/>
    </row>
    <row r="4191" spans="4:4">
      <c r="D4191" s="854"/>
    </row>
    <row r="4192" spans="4:4">
      <c r="D4192" s="854"/>
    </row>
    <row r="4193" spans="4:4">
      <c r="D4193" s="854"/>
    </row>
    <row r="4194" spans="4:4">
      <c r="D4194" s="854"/>
    </row>
    <row r="4195" spans="4:4">
      <c r="D4195" s="854"/>
    </row>
    <row r="4196" spans="4:4">
      <c r="D4196" s="854"/>
    </row>
    <row r="4197" spans="4:4">
      <c r="D4197" s="854"/>
    </row>
    <row r="4198" spans="4:4">
      <c r="D4198" s="854"/>
    </row>
    <row r="4199" spans="4:4">
      <c r="D4199" s="854"/>
    </row>
    <row r="4200" spans="4:4">
      <c r="D4200" s="854"/>
    </row>
    <row r="4201" spans="4:4">
      <c r="D4201" s="854"/>
    </row>
    <row r="4202" spans="4:4">
      <c r="D4202" s="854"/>
    </row>
    <row r="4203" spans="4:4">
      <c r="D4203" s="854"/>
    </row>
    <row r="4204" spans="4:4">
      <c r="D4204" s="854"/>
    </row>
    <row r="4205" spans="4:4">
      <c r="D4205" s="854"/>
    </row>
    <row r="4206" spans="4:4">
      <c r="D4206" s="854"/>
    </row>
    <row r="4207" spans="4:4">
      <c r="D4207" s="854"/>
    </row>
    <row r="4208" spans="4:4">
      <c r="D4208" s="854"/>
    </row>
    <row r="4209" spans="4:4">
      <c r="D4209" s="854"/>
    </row>
    <row r="4210" spans="4:4">
      <c r="D4210" s="854"/>
    </row>
    <row r="4211" spans="4:4">
      <c r="D4211" s="854"/>
    </row>
    <row r="4212" spans="4:4">
      <c r="D4212" s="854"/>
    </row>
    <row r="4213" spans="4:4">
      <c r="D4213" s="854"/>
    </row>
    <row r="4214" spans="4:4">
      <c r="D4214" s="854"/>
    </row>
    <row r="4215" spans="4:4">
      <c r="D4215" s="854"/>
    </row>
    <row r="4216" spans="4:4">
      <c r="D4216" s="854"/>
    </row>
    <row r="4217" spans="4:4">
      <c r="D4217" s="854"/>
    </row>
    <row r="4218" spans="4:4">
      <c r="D4218" s="854"/>
    </row>
    <row r="4219" spans="4:4">
      <c r="D4219" s="854"/>
    </row>
    <row r="4220" spans="4:4">
      <c r="D4220" s="854"/>
    </row>
    <row r="4221" spans="4:4">
      <c r="D4221" s="854"/>
    </row>
    <row r="4222" spans="4:4">
      <c r="D4222" s="854"/>
    </row>
    <row r="4223" spans="4:4">
      <c r="D4223" s="854"/>
    </row>
    <row r="4224" spans="4:4">
      <c r="D4224" s="854"/>
    </row>
    <row r="4225" spans="4:4">
      <c r="D4225" s="854"/>
    </row>
    <row r="4226" spans="4:4">
      <c r="D4226" s="854"/>
    </row>
    <row r="4227" spans="4:4">
      <c r="D4227" s="854"/>
    </row>
    <row r="4228" spans="4:4">
      <c r="D4228" s="854"/>
    </row>
    <row r="4229" spans="4:4">
      <c r="D4229" s="854"/>
    </row>
    <row r="4230" spans="4:4">
      <c r="D4230" s="854"/>
    </row>
    <row r="4231" spans="4:4">
      <c r="D4231" s="854"/>
    </row>
    <row r="4232" spans="4:4">
      <c r="D4232" s="854"/>
    </row>
    <row r="4233" spans="4:4">
      <c r="D4233" s="854"/>
    </row>
    <row r="4234" spans="4:4">
      <c r="D4234" s="854"/>
    </row>
    <row r="4235" spans="4:4">
      <c r="D4235" s="854"/>
    </row>
    <row r="4236" spans="4:4">
      <c r="D4236" s="854"/>
    </row>
    <row r="4237" spans="4:4">
      <c r="D4237" s="854"/>
    </row>
    <row r="4238" spans="4:4">
      <c r="D4238" s="854"/>
    </row>
    <row r="4239" spans="4:4">
      <c r="D4239" s="854"/>
    </row>
    <row r="4240" spans="4:4">
      <c r="D4240" s="854"/>
    </row>
    <row r="4241" spans="4:4">
      <c r="D4241" s="854"/>
    </row>
    <row r="4242" spans="4:4">
      <c r="D4242" s="854"/>
    </row>
    <row r="4243" spans="4:4">
      <c r="D4243" s="854"/>
    </row>
    <row r="4244" spans="4:4">
      <c r="D4244" s="854"/>
    </row>
    <row r="4245" spans="4:4">
      <c r="D4245" s="854"/>
    </row>
    <row r="4246" spans="4:4">
      <c r="D4246" s="854"/>
    </row>
    <row r="4247" spans="4:4">
      <c r="D4247" s="854"/>
    </row>
    <row r="4248" spans="4:4">
      <c r="D4248" s="854"/>
    </row>
    <row r="4249" spans="4:4">
      <c r="D4249" s="854"/>
    </row>
    <row r="4250" spans="4:4">
      <c r="D4250" s="854"/>
    </row>
    <row r="4251" spans="4:4">
      <c r="D4251" s="854"/>
    </row>
    <row r="4252" spans="4:4">
      <c r="D4252" s="854"/>
    </row>
    <row r="4253" spans="4:4">
      <c r="D4253" s="854"/>
    </row>
    <row r="4254" spans="4:4">
      <c r="D4254" s="854"/>
    </row>
    <row r="4255" spans="4:4">
      <c r="D4255" s="854"/>
    </row>
    <row r="4256" spans="4:4">
      <c r="D4256" s="854"/>
    </row>
    <row r="4257" spans="4:4">
      <c r="D4257" s="854"/>
    </row>
    <row r="4258" spans="4:4">
      <c r="D4258" s="854"/>
    </row>
    <row r="4259" spans="4:4">
      <c r="D4259" s="854"/>
    </row>
    <row r="4260" spans="4:4">
      <c r="D4260" s="854"/>
    </row>
    <row r="4261" spans="4:4">
      <c r="D4261" s="854"/>
    </row>
    <row r="4262" spans="4:4">
      <c r="D4262" s="854"/>
    </row>
    <row r="4263" spans="4:4">
      <c r="D4263" s="854"/>
    </row>
    <row r="4264" spans="4:4">
      <c r="D4264" s="854"/>
    </row>
    <row r="4265" spans="4:4">
      <c r="D4265" s="854"/>
    </row>
    <row r="4266" spans="4:4">
      <c r="D4266" s="854"/>
    </row>
    <row r="4267" spans="4:4">
      <c r="D4267" s="854"/>
    </row>
    <row r="4268" spans="4:4">
      <c r="D4268" s="854"/>
    </row>
    <row r="4269" spans="4:4">
      <c r="D4269" s="854"/>
    </row>
    <row r="4270" spans="4:4">
      <c r="D4270" s="854"/>
    </row>
    <row r="4271" spans="4:4">
      <c r="D4271" s="854"/>
    </row>
    <row r="4272" spans="4:4">
      <c r="D4272" s="854"/>
    </row>
    <row r="4273" spans="4:4">
      <c r="D4273" s="854"/>
    </row>
    <row r="4274" spans="4:4">
      <c r="D4274" s="854"/>
    </row>
    <row r="4275" spans="4:4">
      <c r="D4275" s="854"/>
    </row>
    <row r="4276" spans="4:4">
      <c r="D4276" s="854"/>
    </row>
    <row r="4277" spans="4:4">
      <c r="D4277" s="854"/>
    </row>
    <row r="4278" spans="4:4">
      <c r="D4278" s="854"/>
    </row>
    <row r="4279" spans="4:4">
      <c r="D4279" s="854"/>
    </row>
    <row r="4280" spans="4:4">
      <c r="D4280" s="854"/>
    </row>
    <row r="4281" spans="4:4">
      <c r="D4281" s="854"/>
    </row>
    <row r="4282" spans="4:4">
      <c r="D4282" s="854"/>
    </row>
    <row r="4283" spans="4:4">
      <c r="D4283" s="854"/>
    </row>
    <row r="4284" spans="4:4">
      <c r="D4284" s="854"/>
    </row>
    <row r="4285" spans="4:4">
      <c r="D4285" s="854"/>
    </row>
    <row r="4286" spans="4:4">
      <c r="D4286" s="854"/>
    </row>
    <row r="4287" spans="4:4">
      <c r="D4287" s="854"/>
    </row>
    <row r="4288" spans="4:4">
      <c r="D4288" s="854"/>
    </row>
    <row r="4289" spans="4:4">
      <c r="D4289" s="854"/>
    </row>
    <row r="4290" spans="4:4">
      <c r="D4290" s="854"/>
    </row>
    <row r="4291" spans="4:4">
      <c r="D4291" s="854"/>
    </row>
    <row r="4292" spans="4:4">
      <c r="D4292" s="854"/>
    </row>
    <row r="4293" spans="4:4">
      <c r="D4293" s="854"/>
    </row>
    <row r="4294" spans="4:4">
      <c r="D4294" s="854"/>
    </row>
    <row r="4295" spans="4:4">
      <c r="D4295" s="854"/>
    </row>
    <row r="4296" spans="4:4">
      <c r="D4296" s="854"/>
    </row>
    <row r="4297" spans="4:4">
      <c r="D4297" s="854"/>
    </row>
    <row r="4298" spans="4:4">
      <c r="D4298" s="854"/>
    </row>
    <row r="4299" spans="4:4">
      <c r="D4299" s="854"/>
    </row>
    <row r="4300" spans="4:4">
      <c r="D4300" s="854"/>
    </row>
    <row r="4301" spans="4:4">
      <c r="D4301" s="854"/>
    </row>
    <row r="4302" spans="4:4">
      <c r="D4302" s="854"/>
    </row>
    <row r="4303" spans="4:4">
      <c r="D4303" s="854"/>
    </row>
    <row r="4304" spans="4:4">
      <c r="D4304" s="854"/>
    </row>
    <row r="4305" spans="4:4">
      <c r="D4305" s="854"/>
    </row>
    <row r="4306" spans="4:4">
      <c r="D4306" s="854"/>
    </row>
    <row r="4307" spans="4:4">
      <c r="D4307" s="854"/>
    </row>
    <row r="4308" spans="4:4">
      <c r="D4308" s="854"/>
    </row>
    <row r="4309" spans="4:4">
      <c r="D4309" s="854"/>
    </row>
    <row r="4310" spans="4:4">
      <c r="D4310" s="854"/>
    </row>
    <row r="4311" spans="4:4">
      <c r="D4311" s="854"/>
    </row>
    <row r="4312" spans="4:4">
      <c r="D4312" s="854"/>
    </row>
    <row r="4313" spans="4:4">
      <c r="D4313" s="854"/>
    </row>
    <row r="4314" spans="4:4">
      <c r="D4314" s="854"/>
    </row>
    <row r="4315" spans="4:4">
      <c r="D4315" s="854"/>
    </row>
    <row r="4316" spans="4:4">
      <c r="D4316" s="854"/>
    </row>
    <row r="4317" spans="4:4">
      <c r="D4317" s="854"/>
    </row>
    <row r="4318" spans="4:4">
      <c r="D4318" s="854"/>
    </row>
    <row r="4319" spans="4:4">
      <c r="D4319" s="854"/>
    </row>
    <row r="4320" spans="4:4">
      <c r="D4320" s="854"/>
    </row>
    <row r="4321" spans="4:4">
      <c r="D4321" s="854"/>
    </row>
    <row r="4322" spans="4:4">
      <c r="D4322" s="854"/>
    </row>
    <row r="4323" spans="4:4">
      <c r="D4323" s="854"/>
    </row>
    <row r="4324" spans="4:4">
      <c r="D4324" s="854"/>
    </row>
    <row r="4325" spans="4:4">
      <c r="D4325" s="854"/>
    </row>
    <row r="4326" spans="4:4">
      <c r="D4326" s="854"/>
    </row>
    <row r="4327" spans="4:4">
      <c r="D4327" s="854"/>
    </row>
    <row r="4328" spans="4:4">
      <c r="D4328" s="854"/>
    </row>
    <row r="4329" spans="4:4">
      <c r="D4329" s="854"/>
    </row>
    <row r="4330" spans="4:4">
      <c r="D4330" s="854"/>
    </row>
    <row r="4331" spans="4:4">
      <c r="D4331" s="854"/>
    </row>
    <row r="4332" spans="4:4">
      <c r="D4332" s="854"/>
    </row>
    <row r="4333" spans="4:4">
      <c r="D4333" s="854"/>
    </row>
    <row r="4334" spans="4:4">
      <c r="D4334" s="854"/>
    </row>
    <row r="4335" spans="4:4">
      <c r="D4335" s="854"/>
    </row>
    <row r="4336" spans="4:4">
      <c r="D4336" s="854"/>
    </row>
    <row r="4337" spans="4:4">
      <c r="D4337" s="854"/>
    </row>
    <row r="4338" spans="4:4">
      <c r="D4338" s="854"/>
    </row>
    <row r="4339" spans="4:4">
      <c r="D4339" s="854"/>
    </row>
    <row r="4340" spans="4:4">
      <c r="D4340" s="854"/>
    </row>
    <row r="4341" spans="4:4">
      <c r="D4341" s="854"/>
    </row>
    <row r="4342" spans="4:4">
      <c r="D4342" s="854"/>
    </row>
    <row r="4343" spans="4:4">
      <c r="D4343" s="854"/>
    </row>
    <row r="4344" spans="4:4">
      <c r="D4344" s="854"/>
    </row>
    <row r="4345" spans="4:4">
      <c r="D4345" s="854"/>
    </row>
    <row r="4346" spans="4:4">
      <c r="D4346" s="854"/>
    </row>
    <row r="4347" spans="4:4">
      <c r="D4347" s="854"/>
    </row>
    <row r="4348" spans="4:4">
      <c r="D4348" s="854"/>
    </row>
    <row r="4349" spans="4:4">
      <c r="D4349" s="854"/>
    </row>
    <row r="4350" spans="4:4">
      <c r="D4350" s="854"/>
    </row>
    <row r="4351" spans="4:4">
      <c r="D4351" s="854"/>
    </row>
    <row r="4352" spans="4:4">
      <c r="D4352" s="854"/>
    </row>
    <row r="4353" spans="4:4">
      <c r="D4353" s="854"/>
    </row>
    <row r="4354" spans="4:4">
      <c r="D4354" s="854"/>
    </row>
    <row r="4355" spans="4:4">
      <c r="D4355" s="854"/>
    </row>
    <row r="4356" spans="4:4">
      <c r="D4356" s="854"/>
    </row>
    <row r="4357" spans="4:4">
      <c r="D4357" s="854"/>
    </row>
    <row r="4358" spans="4:4">
      <c r="D4358" s="854"/>
    </row>
    <row r="4359" spans="4:4">
      <c r="D4359" s="854"/>
    </row>
    <row r="4360" spans="4:4">
      <c r="D4360" s="854"/>
    </row>
    <row r="4361" spans="4:4">
      <c r="D4361" s="854"/>
    </row>
    <row r="4362" spans="4:4">
      <c r="D4362" s="854"/>
    </row>
    <row r="4363" spans="4:4">
      <c r="D4363" s="854"/>
    </row>
    <row r="4364" spans="4:4">
      <c r="D4364" s="854"/>
    </row>
    <row r="4365" spans="4:4">
      <c r="D4365" s="854"/>
    </row>
    <row r="4366" spans="4:4">
      <c r="D4366" s="854"/>
    </row>
    <row r="4367" spans="4:4">
      <c r="D4367" s="854"/>
    </row>
    <row r="4368" spans="4:4">
      <c r="D4368" s="854"/>
    </row>
    <row r="4369" spans="4:4">
      <c r="D4369" s="854"/>
    </row>
    <row r="4370" spans="4:4">
      <c r="D4370" s="854"/>
    </row>
    <row r="4371" spans="4:4">
      <c r="D4371" s="854"/>
    </row>
    <row r="4372" spans="4:4">
      <c r="D4372" s="854"/>
    </row>
    <row r="4373" spans="4:4">
      <c r="D4373" s="854"/>
    </row>
    <row r="4374" spans="4:4">
      <c r="D4374" s="854"/>
    </row>
    <row r="4375" spans="4:4">
      <c r="D4375" s="854"/>
    </row>
    <row r="4376" spans="4:4">
      <c r="D4376" s="854"/>
    </row>
    <row r="4377" spans="4:4">
      <c r="D4377" s="854"/>
    </row>
    <row r="4378" spans="4:4">
      <c r="D4378" s="854"/>
    </row>
    <row r="4379" spans="4:4">
      <c r="D4379" s="854"/>
    </row>
    <row r="4380" spans="4:4">
      <c r="D4380" s="854"/>
    </row>
    <row r="4381" spans="4:4">
      <c r="D4381" s="854"/>
    </row>
    <row r="4382" spans="4:4">
      <c r="D4382" s="854"/>
    </row>
    <row r="4383" spans="4:4">
      <c r="D4383" s="854"/>
    </row>
    <row r="4384" spans="4:4">
      <c r="D4384" s="854"/>
    </row>
    <row r="4385" spans="4:4">
      <c r="D4385" s="854"/>
    </row>
    <row r="4386" spans="4:4">
      <c r="D4386" s="854"/>
    </row>
    <row r="4387" spans="4:4">
      <c r="D4387" s="854"/>
    </row>
    <row r="4388" spans="4:4">
      <c r="D4388" s="854"/>
    </row>
    <row r="4389" spans="4:4">
      <c r="D4389" s="854"/>
    </row>
    <row r="4390" spans="4:4">
      <c r="D4390" s="854"/>
    </row>
    <row r="4391" spans="4:4">
      <c r="D4391" s="854"/>
    </row>
    <row r="4392" spans="4:4">
      <c r="D4392" s="854"/>
    </row>
    <row r="4393" spans="4:4">
      <c r="D4393" s="854"/>
    </row>
    <row r="4394" spans="4:4">
      <c r="D4394" s="854"/>
    </row>
    <row r="4395" spans="4:4">
      <c r="D4395" s="854"/>
    </row>
    <row r="4396" spans="4:4">
      <c r="D4396" s="854"/>
    </row>
    <row r="4397" spans="4:4">
      <c r="D4397" s="854"/>
    </row>
    <row r="4398" spans="4:4">
      <c r="D4398" s="854"/>
    </row>
    <row r="4399" spans="4:4">
      <c r="D4399" s="854"/>
    </row>
    <row r="4400" spans="4:4">
      <c r="D4400" s="854"/>
    </row>
    <row r="4401" spans="4:4">
      <c r="D4401" s="854"/>
    </row>
    <row r="4402" spans="4:4">
      <c r="D4402" s="854"/>
    </row>
    <row r="4403" spans="4:4">
      <c r="D4403" s="854"/>
    </row>
    <row r="4404" spans="4:4">
      <c r="D4404" s="854"/>
    </row>
    <row r="4405" spans="4:4">
      <c r="D4405" s="854"/>
    </row>
    <row r="4406" spans="4:4">
      <c r="D4406" s="854"/>
    </row>
    <row r="4407" spans="4:4">
      <c r="D4407" s="854"/>
    </row>
    <row r="4408" spans="4:4">
      <c r="D4408" s="854"/>
    </row>
    <row r="4409" spans="4:4">
      <c r="D4409" s="854"/>
    </row>
    <row r="4410" spans="4:4">
      <c r="D4410" s="854"/>
    </row>
    <row r="4411" spans="4:4">
      <c r="D4411" s="854"/>
    </row>
    <row r="4412" spans="4:4">
      <c r="D4412" s="854"/>
    </row>
    <row r="4413" spans="4:4">
      <c r="D4413" s="854"/>
    </row>
    <row r="4414" spans="4:4">
      <c r="D4414" s="854"/>
    </row>
    <row r="4415" spans="4:4">
      <c r="D4415" s="854"/>
    </row>
    <row r="4416" spans="4:4">
      <c r="D4416" s="854"/>
    </row>
    <row r="4417" spans="4:4">
      <c r="D4417" s="854"/>
    </row>
    <row r="4418" spans="4:4">
      <c r="D4418" s="854"/>
    </row>
    <row r="4419" spans="4:4">
      <c r="D4419" s="854"/>
    </row>
    <row r="4420" spans="4:4">
      <c r="D4420" s="854"/>
    </row>
    <row r="4421" spans="4:4">
      <c r="D4421" s="854"/>
    </row>
    <row r="4422" spans="4:4">
      <c r="D4422" s="854"/>
    </row>
    <row r="4423" spans="4:4">
      <c r="D4423" s="854"/>
    </row>
    <row r="4424" spans="4:4">
      <c r="D4424" s="854"/>
    </row>
    <row r="4425" spans="4:4">
      <c r="D4425" s="854"/>
    </row>
    <row r="4426" spans="4:4">
      <c r="D4426" s="854"/>
    </row>
    <row r="4427" spans="4:4">
      <c r="D4427" s="854"/>
    </row>
    <row r="4428" spans="4:4">
      <c r="D4428" s="854"/>
    </row>
    <row r="4429" spans="4:4">
      <c r="D4429" s="854"/>
    </row>
    <row r="4430" spans="4:4">
      <c r="D4430" s="854"/>
    </row>
    <row r="4431" spans="4:4">
      <c r="D4431" s="854"/>
    </row>
    <row r="4432" spans="4:4">
      <c r="D4432" s="854"/>
    </row>
    <row r="4433" spans="4:4">
      <c r="D4433" s="854"/>
    </row>
    <row r="4434" spans="4:4">
      <c r="D4434" s="854"/>
    </row>
    <row r="4435" spans="4:4">
      <c r="D4435" s="854"/>
    </row>
    <row r="4436" spans="4:4">
      <c r="D4436" s="854"/>
    </row>
    <row r="4437" spans="4:4">
      <c r="D4437" s="854"/>
    </row>
    <row r="4438" spans="4:4">
      <c r="D4438" s="854"/>
    </row>
    <row r="4439" spans="4:4">
      <c r="D4439" s="854"/>
    </row>
    <row r="4440" spans="4:4">
      <c r="D4440" s="854"/>
    </row>
    <row r="4441" spans="4:4">
      <c r="D4441" s="854"/>
    </row>
    <row r="4442" spans="4:4">
      <c r="D4442" s="854"/>
    </row>
    <row r="4443" spans="4:4">
      <c r="D4443" s="854"/>
    </row>
    <row r="4444" spans="4:4">
      <c r="D4444" s="854"/>
    </row>
    <row r="4445" spans="4:4">
      <c r="D4445" s="854"/>
    </row>
    <row r="4446" spans="4:4">
      <c r="D4446" s="854"/>
    </row>
    <row r="4447" spans="4:4">
      <c r="D4447" s="854"/>
    </row>
    <row r="4448" spans="4:4">
      <c r="D4448" s="854"/>
    </row>
    <row r="4449" spans="4:4">
      <c r="D4449" s="854"/>
    </row>
    <row r="4450" spans="4:4">
      <c r="D4450" s="854"/>
    </row>
    <row r="4451" spans="4:4">
      <c r="D4451" s="854"/>
    </row>
    <row r="4452" spans="4:4">
      <c r="D4452" s="854"/>
    </row>
    <row r="4453" spans="4:4">
      <c r="D4453" s="854"/>
    </row>
    <row r="4454" spans="4:4">
      <c r="D4454" s="854"/>
    </row>
    <row r="4455" spans="4:4">
      <c r="D4455" s="854"/>
    </row>
    <row r="4456" spans="4:4">
      <c r="D4456" s="854"/>
    </row>
    <row r="4457" spans="4:4">
      <c r="D4457" s="854"/>
    </row>
    <row r="4458" spans="4:4">
      <c r="D4458" s="854"/>
    </row>
    <row r="4459" spans="4:4">
      <c r="D4459" s="854"/>
    </row>
    <row r="4460" spans="4:4">
      <c r="D4460" s="854"/>
    </row>
    <row r="4461" spans="4:4">
      <c r="D4461" s="854"/>
    </row>
    <row r="4462" spans="4:4">
      <c r="D4462" s="854"/>
    </row>
    <row r="4463" spans="4:4">
      <c r="D4463" s="854"/>
    </row>
    <row r="4464" spans="4:4">
      <c r="D4464" s="854"/>
    </row>
    <row r="4465" spans="4:4">
      <c r="D4465" s="854"/>
    </row>
    <row r="4466" spans="4:4">
      <c r="D4466" s="854"/>
    </row>
    <row r="4467" spans="4:4">
      <c r="D4467" s="854"/>
    </row>
    <row r="4468" spans="4:4">
      <c r="D4468" s="854"/>
    </row>
    <row r="4469" spans="4:4">
      <c r="D4469" s="854"/>
    </row>
    <row r="4470" spans="4:4">
      <c r="D4470" s="854"/>
    </row>
    <row r="4471" spans="4:4">
      <c r="D4471" s="854"/>
    </row>
    <row r="4472" spans="4:4">
      <c r="D4472" s="854"/>
    </row>
    <row r="4473" spans="4:4">
      <c r="D4473" s="854"/>
    </row>
    <row r="4474" spans="4:4">
      <c r="D4474" s="854"/>
    </row>
    <row r="4475" spans="4:4">
      <c r="D4475" s="854"/>
    </row>
    <row r="4476" spans="4:4">
      <c r="D4476" s="854"/>
    </row>
    <row r="4477" spans="4:4">
      <c r="D4477" s="854"/>
    </row>
    <row r="4478" spans="4:4">
      <c r="D4478" s="854"/>
    </row>
    <row r="4479" spans="4:4">
      <c r="D4479" s="854"/>
    </row>
    <row r="4480" spans="4:4">
      <c r="D4480" s="854"/>
    </row>
    <row r="4481" spans="4:4">
      <c r="D4481" s="854"/>
    </row>
    <row r="4482" spans="4:4">
      <c r="D4482" s="854"/>
    </row>
    <row r="4483" spans="4:4">
      <c r="D4483" s="854"/>
    </row>
    <row r="4484" spans="4:4">
      <c r="D4484" s="854"/>
    </row>
    <row r="4485" spans="4:4">
      <c r="D4485" s="854"/>
    </row>
    <row r="4486" spans="4:4">
      <c r="D4486" s="854"/>
    </row>
    <row r="4487" spans="4:4">
      <c r="D4487" s="854"/>
    </row>
    <row r="4488" spans="4:4">
      <c r="D4488" s="854"/>
    </row>
    <row r="4489" spans="4:4">
      <c r="D4489" s="854"/>
    </row>
    <row r="4490" spans="4:4">
      <c r="D4490" s="854"/>
    </row>
    <row r="4491" spans="4:4">
      <c r="D4491" s="854"/>
    </row>
    <row r="4492" spans="4:4">
      <c r="D4492" s="854"/>
    </row>
    <row r="4493" spans="4:4">
      <c r="D4493" s="854"/>
    </row>
    <row r="4494" spans="4:4">
      <c r="D4494" s="854"/>
    </row>
    <row r="4495" spans="4:4">
      <c r="D4495" s="854"/>
    </row>
    <row r="4496" spans="4:4">
      <c r="D4496" s="854"/>
    </row>
    <row r="4497" spans="4:4">
      <c r="D4497" s="854"/>
    </row>
    <row r="4498" spans="4:4">
      <c r="D4498" s="854"/>
    </row>
    <row r="4499" spans="4:4">
      <c r="D4499" s="854"/>
    </row>
    <row r="4500" spans="4:4">
      <c r="D4500" s="854"/>
    </row>
    <row r="4501" spans="4:4">
      <c r="D4501" s="854"/>
    </row>
    <row r="4502" spans="4:4">
      <c r="D4502" s="854"/>
    </row>
    <row r="4503" spans="4:4">
      <c r="D4503" s="854"/>
    </row>
    <row r="4504" spans="4:4">
      <c r="D4504" s="854"/>
    </row>
    <row r="4505" spans="4:4">
      <c r="D4505" s="854"/>
    </row>
    <row r="4506" spans="4:4">
      <c r="D4506" s="854"/>
    </row>
    <row r="4507" spans="4:4">
      <c r="D4507" s="854"/>
    </row>
    <row r="4508" spans="4:4">
      <c r="D4508" s="854"/>
    </row>
    <row r="4509" spans="4:4">
      <c r="D4509" s="854"/>
    </row>
    <row r="4510" spans="4:4">
      <c r="D4510" s="854"/>
    </row>
    <row r="4511" spans="4:4">
      <c r="D4511" s="854"/>
    </row>
    <row r="4512" spans="4:4">
      <c r="D4512" s="854"/>
    </row>
    <row r="4513" spans="4:4">
      <c r="D4513" s="854"/>
    </row>
    <row r="4514" spans="4:4">
      <c r="D4514" s="854"/>
    </row>
    <row r="4515" spans="4:4">
      <c r="D4515" s="854"/>
    </row>
    <row r="4516" spans="4:4">
      <c r="D4516" s="854"/>
    </row>
    <row r="4517" spans="4:4">
      <c r="D4517" s="854"/>
    </row>
    <row r="4518" spans="4:4">
      <c r="D4518" s="854"/>
    </row>
    <row r="4519" spans="4:4">
      <c r="D4519" s="854"/>
    </row>
    <row r="4520" spans="4:4">
      <c r="D4520" s="854"/>
    </row>
    <row r="4521" spans="4:4">
      <c r="D4521" s="854"/>
    </row>
    <row r="4522" spans="4:4">
      <c r="D4522" s="854"/>
    </row>
    <row r="4523" spans="4:4">
      <c r="D4523" s="854"/>
    </row>
    <row r="4524" spans="4:4">
      <c r="D4524" s="854"/>
    </row>
    <row r="4525" spans="4:4">
      <c r="D4525" s="854"/>
    </row>
    <row r="4526" spans="4:4">
      <c r="D4526" s="854"/>
    </row>
    <row r="4527" spans="4:4">
      <c r="D4527" s="854"/>
    </row>
    <row r="4528" spans="4:4">
      <c r="D4528" s="854"/>
    </row>
    <row r="4529" spans="4:4">
      <c r="D4529" s="854"/>
    </row>
    <row r="4530" spans="4:4">
      <c r="D4530" s="854"/>
    </row>
    <row r="4531" spans="4:4">
      <c r="D4531" s="854"/>
    </row>
    <row r="4532" spans="4:4">
      <c r="D4532" s="854"/>
    </row>
    <row r="4533" spans="4:4">
      <c r="D4533" s="854"/>
    </row>
    <row r="4534" spans="4:4">
      <c r="D4534" s="854"/>
    </row>
    <row r="4535" spans="4:4">
      <c r="D4535" s="854"/>
    </row>
    <row r="4536" spans="4:4">
      <c r="D4536" s="854"/>
    </row>
    <row r="4537" spans="4:4">
      <c r="D4537" s="854"/>
    </row>
    <row r="4538" spans="4:4">
      <c r="D4538" s="854"/>
    </row>
    <row r="4539" spans="4:4">
      <c r="D4539" s="854"/>
    </row>
    <row r="4540" spans="4:4">
      <c r="D4540" s="854"/>
    </row>
    <row r="4541" spans="4:4">
      <c r="D4541" s="854"/>
    </row>
    <row r="4542" spans="4:4">
      <c r="D4542" s="854"/>
    </row>
    <row r="4543" spans="4:4">
      <c r="D4543" s="854"/>
    </row>
    <row r="4544" spans="4:4">
      <c r="D4544" s="854"/>
    </row>
    <row r="4545" spans="4:4">
      <c r="D4545" s="854"/>
    </row>
    <row r="4546" spans="4:4">
      <c r="D4546" s="854"/>
    </row>
    <row r="4547" spans="4:4">
      <c r="D4547" s="854"/>
    </row>
    <row r="4548" spans="4:4">
      <c r="D4548" s="854"/>
    </row>
    <row r="4549" spans="4:4">
      <c r="D4549" s="854"/>
    </row>
    <row r="4550" spans="4:4">
      <c r="D4550" s="854"/>
    </row>
    <row r="4551" spans="4:4">
      <c r="D4551" s="854"/>
    </row>
    <row r="4552" spans="4:4">
      <c r="D4552" s="854"/>
    </row>
    <row r="4553" spans="4:4">
      <c r="D4553" s="854"/>
    </row>
    <row r="4554" spans="4:4">
      <c r="D4554" s="854"/>
    </row>
    <row r="4555" spans="4:4">
      <c r="D4555" s="854"/>
    </row>
    <row r="4556" spans="4:4">
      <c r="D4556" s="854"/>
    </row>
    <row r="4557" spans="4:4">
      <c r="D4557" s="854"/>
    </row>
    <row r="4558" spans="4:4">
      <c r="D4558" s="854"/>
    </row>
    <row r="4559" spans="4:4">
      <c r="D4559" s="854"/>
    </row>
    <row r="4560" spans="4:4">
      <c r="D4560" s="854"/>
    </row>
    <row r="4561" spans="4:4">
      <c r="D4561" s="854"/>
    </row>
    <row r="4562" spans="4:4">
      <c r="D4562" s="854"/>
    </row>
    <row r="4563" spans="4:4">
      <c r="D4563" s="854"/>
    </row>
    <row r="4564" spans="4:4">
      <c r="D4564" s="854"/>
    </row>
    <row r="4565" spans="4:4">
      <c r="D4565" s="854"/>
    </row>
    <row r="4566" spans="4:4">
      <c r="D4566" s="854"/>
    </row>
    <row r="4567" spans="4:4">
      <c r="D4567" s="854"/>
    </row>
    <row r="4568" spans="4:4">
      <c r="D4568" s="854"/>
    </row>
    <row r="4569" spans="4:4">
      <c r="D4569" s="854"/>
    </row>
    <row r="4570" spans="4:4">
      <c r="D4570" s="854"/>
    </row>
    <row r="4571" spans="4:4">
      <c r="D4571" s="854"/>
    </row>
    <row r="4572" spans="4:4">
      <c r="D4572" s="854"/>
    </row>
    <row r="4573" spans="4:4">
      <c r="D4573" s="854"/>
    </row>
    <row r="4574" spans="4:4">
      <c r="D4574" s="854"/>
    </row>
    <row r="4575" spans="4:4">
      <c r="D4575" s="854"/>
    </row>
    <row r="4576" spans="4:4">
      <c r="D4576" s="854"/>
    </row>
    <row r="4577" spans="4:4">
      <c r="D4577" s="854"/>
    </row>
    <row r="4578" spans="4:4">
      <c r="D4578" s="854"/>
    </row>
    <row r="4579" spans="4:4">
      <c r="D4579" s="854"/>
    </row>
    <row r="4580" spans="4:4">
      <c r="D4580" s="854"/>
    </row>
    <row r="4581" spans="4:4">
      <c r="D4581" s="854"/>
    </row>
    <row r="4582" spans="4:4">
      <c r="D4582" s="854"/>
    </row>
    <row r="4583" spans="4:4">
      <c r="D4583" s="854"/>
    </row>
    <row r="4584" spans="4:4">
      <c r="D4584" s="854"/>
    </row>
    <row r="4585" spans="4:4">
      <c r="D4585" s="854"/>
    </row>
    <row r="4586" spans="4:4">
      <c r="D4586" s="854"/>
    </row>
    <row r="4587" spans="4:4">
      <c r="D4587" s="854"/>
    </row>
    <row r="4588" spans="4:4">
      <c r="D4588" s="854"/>
    </row>
    <row r="4589" spans="4:4">
      <c r="D4589" s="854"/>
    </row>
    <row r="4590" spans="4:4">
      <c r="D4590" s="854"/>
    </row>
    <row r="4591" spans="4:4">
      <c r="D4591" s="854"/>
    </row>
    <row r="4592" spans="4:4">
      <c r="D4592" s="854"/>
    </row>
    <row r="4593" spans="4:4">
      <c r="D4593" s="854"/>
    </row>
    <row r="4594" spans="4:4">
      <c r="D4594" s="854"/>
    </row>
    <row r="4595" spans="4:4">
      <c r="D4595" s="854"/>
    </row>
    <row r="4596" spans="4:4">
      <c r="D4596" s="854"/>
    </row>
    <row r="4597" spans="4:4">
      <c r="D4597" s="854"/>
    </row>
    <row r="4598" spans="4:4">
      <c r="D4598" s="854"/>
    </row>
    <row r="4599" spans="4:4">
      <c r="D4599" s="854"/>
    </row>
    <row r="4600" spans="4:4">
      <c r="D4600" s="854"/>
    </row>
    <row r="4601" spans="4:4">
      <c r="D4601" s="854"/>
    </row>
    <row r="4602" spans="4:4">
      <c r="D4602" s="854"/>
    </row>
    <row r="4603" spans="4:4">
      <c r="D4603" s="854"/>
    </row>
    <row r="4604" spans="4:4">
      <c r="D4604" s="854"/>
    </row>
    <row r="4605" spans="4:4">
      <c r="D4605" s="854"/>
    </row>
    <row r="4606" spans="4:4">
      <c r="D4606" s="854"/>
    </row>
    <row r="4607" spans="4:4">
      <c r="D4607" s="854"/>
    </row>
    <row r="4608" spans="4:4">
      <c r="D4608" s="854"/>
    </row>
    <row r="4609" spans="4:4">
      <c r="D4609" s="854"/>
    </row>
    <row r="4610" spans="4:4">
      <c r="D4610" s="854"/>
    </row>
    <row r="4611" spans="4:4">
      <c r="D4611" s="854"/>
    </row>
    <row r="4612" spans="4:4">
      <c r="D4612" s="854"/>
    </row>
    <row r="4613" spans="4:4">
      <c r="D4613" s="854"/>
    </row>
    <row r="4614" spans="4:4">
      <c r="D4614" s="854"/>
    </row>
    <row r="4615" spans="4:4">
      <c r="D4615" s="854"/>
    </row>
    <row r="4616" spans="4:4">
      <c r="D4616" s="854"/>
    </row>
    <row r="4617" spans="4:4">
      <c r="D4617" s="854"/>
    </row>
    <row r="4618" spans="4:4">
      <c r="D4618" s="854"/>
    </row>
    <row r="4619" spans="4:4">
      <c r="D4619" s="854"/>
    </row>
    <row r="4620" spans="4:4">
      <c r="D4620" s="854"/>
    </row>
    <row r="4621" spans="4:4">
      <c r="D4621" s="854"/>
    </row>
    <row r="4622" spans="4:4">
      <c r="D4622" s="854"/>
    </row>
    <row r="4623" spans="4:4">
      <c r="D4623" s="854"/>
    </row>
    <row r="4624" spans="4:4">
      <c r="D4624" s="854"/>
    </row>
    <row r="4625" spans="4:4">
      <c r="D4625" s="854"/>
    </row>
    <row r="4626" spans="4:4">
      <c r="D4626" s="854"/>
    </row>
    <row r="4627" spans="4:4">
      <c r="D4627" s="854"/>
    </row>
    <row r="4628" spans="4:4">
      <c r="D4628" s="854"/>
    </row>
    <row r="4629" spans="4:4">
      <c r="D4629" s="854"/>
    </row>
    <row r="4630" spans="4:4">
      <c r="D4630" s="854"/>
    </row>
    <row r="4631" spans="4:4">
      <c r="D4631" s="854"/>
    </row>
    <row r="4632" spans="4:4">
      <c r="D4632" s="854"/>
    </row>
    <row r="4633" spans="4:4">
      <c r="D4633" s="854"/>
    </row>
    <row r="4634" spans="4:4">
      <c r="D4634" s="854"/>
    </row>
    <row r="4635" spans="4:4">
      <c r="D4635" s="854"/>
    </row>
    <row r="4636" spans="4:4">
      <c r="D4636" s="854"/>
    </row>
    <row r="4637" spans="4:4">
      <c r="D4637" s="854"/>
    </row>
    <row r="4638" spans="4:4">
      <c r="D4638" s="854"/>
    </row>
    <row r="4639" spans="4:4">
      <c r="D4639" s="854"/>
    </row>
    <row r="4640" spans="4:4">
      <c r="D4640" s="854"/>
    </row>
    <row r="4641" spans="4:4">
      <c r="D4641" s="854"/>
    </row>
    <row r="4642" spans="4:4">
      <c r="D4642" s="854"/>
    </row>
    <row r="4643" spans="4:4">
      <c r="D4643" s="854"/>
    </row>
    <row r="4644" spans="4:4">
      <c r="D4644" s="854"/>
    </row>
    <row r="4645" spans="4:4">
      <c r="D4645" s="854"/>
    </row>
    <row r="4646" spans="4:4">
      <c r="D4646" s="854"/>
    </row>
    <row r="4647" spans="4:4">
      <c r="D4647" s="854"/>
    </row>
    <row r="4648" spans="4:4">
      <c r="D4648" s="854"/>
    </row>
    <row r="4649" spans="4:4">
      <c r="D4649" s="854"/>
    </row>
    <row r="4650" spans="4:4">
      <c r="D4650" s="854"/>
    </row>
    <row r="4651" spans="4:4">
      <c r="D4651" s="854"/>
    </row>
    <row r="4652" spans="4:4">
      <c r="D4652" s="854"/>
    </row>
    <row r="4653" spans="4:4">
      <c r="D4653" s="854"/>
    </row>
    <row r="4654" spans="4:4">
      <c r="D4654" s="854"/>
    </row>
    <row r="4655" spans="4:4">
      <c r="D4655" s="854"/>
    </row>
    <row r="4656" spans="4:4">
      <c r="D4656" s="854"/>
    </row>
    <row r="4657" spans="4:4">
      <c r="D4657" s="854"/>
    </row>
    <row r="4658" spans="4:4">
      <c r="D4658" s="854"/>
    </row>
    <row r="4659" spans="4:4">
      <c r="D4659" s="854"/>
    </row>
    <row r="4660" spans="4:4">
      <c r="D4660" s="854"/>
    </row>
    <row r="4661" spans="4:4">
      <c r="D4661" s="854"/>
    </row>
    <row r="4662" spans="4:4">
      <c r="D4662" s="854"/>
    </row>
    <row r="4663" spans="4:4">
      <c r="D4663" s="854"/>
    </row>
    <row r="4664" spans="4:4">
      <c r="D4664" s="854"/>
    </row>
    <row r="4665" spans="4:4">
      <c r="D4665" s="854"/>
    </row>
    <row r="4666" spans="4:4">
      <c r="D4666" s="854"/>
    </row>
    <row r="4667" spans="4:4">
      <c r="D4667" s="854"/>
    </row>
    <row r="4668" spans="4:4">
      <c r="D4668" s="854"/>
    </row>
    <row r="4669" spans="4:4">
      <c r="D4669" s="854"/>
    </row>
    <row r="4670" spans="4:4">
      <c r="D4670" s="854"/>
    </row>
    <row r="4671" spans="4:4">
      <c r="D4671" s="854"/>
    </row>
    <row r="4672" spans="4:4">
      <c r="D4672" s="854"/>
    </row>
    <row r="4673" spans="4:4">
      <c r="D4673" s="854"/>
    </row>
    <row r="4674" spans="4:4">
      <c r="D4674" s="854"/>
    </row>
    <row r="4675" spans="4:4">
      <c r="D4675" s="854"/>
    </row>
    <row r="4676" spans="4:4">
      <c r="D4676" s="854"/>
    </row>
    <row r="4677" spans="4:4">
      <c r="D4677" s="854"/>
    </row>
    <row r="4678" spans="4:4">
      <c r="D4678" s="854"/>
    </row>
    <row r="4679" spans="4:4">
      <c r="D4679" s="854"/>
    </row>
    <row r="4680" spans="4:4">
      <c r="D4680" s="854"/>
    </row>
    <row r="4681" spans="4:4">
      <c r="D4681" s="854"/>
    </row>
    <row r="4682" spans="4:4">
      <c r="D4682" s="854"/>
    </row>
    <row r="4683" spans="4:4">
      <c r="D4683" s="854"/>
    </row>
    <row r="4684" spans="4:4">
      <c r="D4684" s="854"/>
    </row>
    <row r="4685" spans="4:4">
      <c r="D4685" s="854"/>
    </row>
    <row r="4686" spans="4:4">
      <c r="D4686" s="854"/>
    </row>
    <row r="4687" spans="4:4">
      <c r="D4687" s="854"/>
    </row>
    <row r="4688" spans="4:4">
      <c r="D4688" s="854"/>
    </row>
    <row r="4689" spans="4:4">
      <c r="D4689" s="854"/>
    </row>
    <row r="4690" spans="4:4">
      <c r="D4690" s="854"/>
    </row>
    <row r="4691" spans="4:4">
      <c r="D4691" s="854"/>
    </row>
    <row r="4692" spans="4:4">
      <c r="D4692" s="854"/>
    </row>
    <row r="4693" spans="4:4">
      <c r="D4693" s="854"/>
    </row>
    <row r="4694" spans="4:4">
      <c r="D4694" s="854"/>
    </row>
    <row r="4695" spans="4:4">
      <c r="D4695" s="854"/>
    </row>
    <row r="4696" spans="4:4">
      <c r="D4696" s="854"/>
    </row>
    <row r="4697" spans="4:4">
      <c r="D4697" s="854"/>
    </row>
    <row r="4698" spans="4:4">
      <c r="D4698" s="854"/>
    </row>
    <row r="4699" spans="4:4">
      <c r="D4699" s="854"/>
    </row>
    <row r="4700" spans="4:4">
      <c r="D4700" s="854"/>
    </row>
    <row r="4701" spans="4:4">
      <c r="D4701" s="854"/>
    </row>
    <row r="4702" spans="4:4">
      <c r="D4702" s="854"/>
    </row>
    <row r="4703" spans="4:4">
      <c r="D4703" s="854"/>
    </row>
    <row r="4704" spans="4:4">
      <c r="D4704" s="854"/>
    </row>
    <row r="4705" spans="4:4">
      <c r="D4705" s="854"/>
    </row>
    <row r="4706" spans="4:4">
      <c r="D4706" s="854"/>
    </row>
    <row r="4707" spans="4:4">
      <c r="D4707" s="854"/>
    </row>
    <row r="4708" spans="4:4">
      <c r="D4708" s="854"/>
    </row>
    <row r="4709" spans="4:4">
      <c r="D4709" s="854"/>
    </row>
    <row r="4710" spans="4:4">
      <c r="D4710" s="854"/>
    </row>
    <row r="4711" spans="4:4">
      <c r="D4711" s="854"/>
    </row>
    <row r="4712" spans="4:4">
      <c r="D4712" s="854"/>
    </row>
    <row r="4713" spans="4:4">
      <c r="D4713" s="854"/>
    </row>
    <row r="4714" spans="4:4">
      <c r="D4714" s="854"/>
    </row>
    <row r="4715" spans="4:4">
      <c r="D4715" s="854"/>
    </row>
    <row r="4716" spans="4:4">
      <c r="D4716" s="854"/>
    </row>
    <row r="4717" spans="4:4">
      <c r="D4717" s="854"/>
    </row>
    <row r="4718" spans="4:4">
      <c r="D4718" s="854"/>
    </row>
    <row r="4719" spans="4:4">
      <c r="D4719" s="854"/>
    </row>
    <row r="4720" spans="4:4">
      <c r="D4720" s="854"/>
    </row>
    <row r="4721" spans="4:4">
      <c r="D4721" s="854"/>
    </row>
    <row r="4722" spans="4:4">
      <c r="D4722" s="854"/>
    </row>
    <row r="4723" spans="4:4">
      <c r="D4723" s="854"/>
    </row>
    <row r="4724" spans="4:4">
      <c r="D4724" s="854"/>
    </row>
    <row r="4725" spans="4:4">
      <c r="D4725" s="854"/>
    </row>
    <row r="4726" spans="4:4">
      <c r="D4726" s="854"/>
    </row>
    <row r="4727" spans="4:4">
      <c r="D4727" s="854"/>
    </row>
    <row r="4728" spans="4:4">
      <c r="D4728" s="854"/>
    </row>
    <row r="4729" spans="4:4">
      <c r="D4729" s="854"/>
    </row>
    <row r="4730" spans="4:4">
      <c r="D4730" s="854"/>
    </row>
    <row r="4731" spans="4:4">
      <c r="D4731" s="854"/>
    </row>
    <row r="4732" spans="4:4">
      <c r="D4732" s="854"/>
    </row>
    <row r="4733" spans="4:4">
      <c r="D4733" s="854"/>
    </row>
    <row r="4734" spans="4:4">
      <c r="D4734" s="854"/>
    </row>
    <row r="4735" spans="4:4">
      <c r="D4735" s="854"/>
    </row>
    <row r="4736" spans="4:4">
      <c r="D4736" s="854"/>
    </row>
    <row r="4737" spans="4:4">
      <c r="D4737" s="854"/>
    </row>
    <row r="4738" spans="4:4">
      <c r="D4738" s="854"/>
    </row>
    <row r="4739" spans="4:4">
      <c r="D4739" s="854"/>
    </row>
    <row r="4740" spans="4:4">
      <c r="D4740" s="854"/>
    </row>
    <row r="4741" spans="4:4">
      <c r="D4741" s="854"/>
    </row>
    <row r="4742" spans="4:4">
      <c r="D4742" s="854"/>
    </row>
    <row r="4743" spans="4:4">
      <c r="D4743" s="854"/>
    </row>
    <row r="4744" spans="4:4">
      <c r="D4744" s="854"/>
    </row>
    <row r="4745" spans="4:4">
      <c r="D4745" s="854"/>
    </row>
    <row r="4746" spans="4:4">
      <c r="D4746" s="854"/>
    </row>
    <row r="4747" spans="4:4">
      <c r="D4747" s="854"/>
    </row>
    <row r="4748" spans="4:4">
      <c r="D4748" s="854"/>
    </row>
    <row r="4749" spans="4:4">
      <c r="D4749" s="854"/>
    </row>
    <row r="4750" spans="4:4">
      <c r="D4750" s="854"/>
    </row>
    <row r="4751" spans="4:4">
      <c r="D4751" s="854"/>
    </row>
    <row r="4752" spans="4:4">
      <c r="D4752" s="854"/>
    </row>
    <row r="4753" spans="4:4">
      <c r="D4753" s="854"/>
    </row>
    <row r="4754" spans="4:4">
      <c r="D4754" s="854"/>
    </row>
    <row r="4755" spans="4:4">
      <c r="D4755" s="854"/>
    </row>
    <row r="4756" spans="4:4">
      <c r="D4756" s="854"/>
    </row>
    <row r="4757" spans="4:4">
      <c r="D4757" s="854"/>
    </row>
    <row r="4758" spans="4:4">
      <c r="D4758" s="854"/>
    </row>
    <row r="4759" spans="4:4">
      <c r="D4759" s="854"/>
    </row>
    <row r="4760" spans="4:4">
      <c r="D4760" s="854"/>
    </row>
    <row r="4761" spans="4:4">
      <c r="D4761" s="854"/>
    </row>
    <row r="4762" spans="4:4">
      <c r="D4762" s="854"/>
    </row>
    <row r="4763" spans="4:4">
      <c r="D4763" s="854"/>
    </row>
    <row r="4764" spans="4:4">
      <c r="D4764" s="854"/>
    </row>
    <row r="4765" spans="4:4">
      <c r="D4765" s="854"/>
    </row>
    <row r="4766" spans="4:4">
      <c r="D4766" s="854"/>
    </row>
    <row r="4767" spans="4:4">
      <c r="D4767" s="854"/>
    </row>
    <row r="4768" spans="4:4">
      <c r="D4768" s="854"/>
    </row>
    <row r="4769" spans="4:4">
      <c r="D4769" s="854"/>
    </row>
    <row r="4770" spans="4:4">
      <c r="D4770" s="854"/>
    </row>
    <row r="4771" spans="4:4">
      <c r="D4771" s="854"/>
    </row>
    <row r="4772" spans="4:4">
      <c r="D4772" s="854"/>
    </row>
    <row r="4773" spans="4:4">
      <c r="D4773" s="854"/>
    </row>
    <row r="4774" spans="4:4">
      <c r="D4774" s="854"/>
    </row>
    <row r="4775" spans="4:4">
      <c r="D4775" s="854"/>
    </row>
    <row r="4776" spans="4:4">
      <c r="D4776" s="854"/>
    </row>
    <row r="4777" spans="4:4">
      <c r="D4777" s="854"/>
    </row>
    <row r="4778" spans="4:4">
      <c r="D4778" s="854"/>
    </row>
    <row r="4779" spans="4:4">
      <c r="D4779" s="854"/>
    </row>
    <row r="4780" spans="4:4">
      <c r="D4780" s="854"/>
    </row>
    <row r="4781" spans="4:4">
      <c r="D4781" s="854"/>
    </row>
    <row r="4782" spans="4:4">
      <c r="D4782" s="854"/>
    </row>
    <row r="4783" spans="4:4">
      <c r="D4783" s="854"/>
    </row>
    <row r="4784" spans="4:4">
      <c r="D4784" s="854"/>
    </row>
    <row r="4785" spans="4:4">
      <c r="D4785" s="854"/>
    </row>
    <row r="4786" spans="4:4">
      <c r="D4786" s="854"/>
    </row>
    <row r="4787" spans="4:4">
      <c r="D4787" s="854"/>
    </row>
    <row r="4788" spans="4:4">
      <c r="D4788" s="854"/>
    </row>
    <row r="4789" spans="4:4">
      <c r="D4789" s="854"/>
    </row>
    <row r="4790" spans="4:4">
      <c r="D4790" s="854"/>
    </row>
    <row r="4791" spans="4:4">
      <c r="D4791" s="854"/>
    </row>
    <row r="4792" spans="4:4">
      <c r="D4792" s="854"/>
    </row>
    <row r="4793" spans="4:4">
      <c r="D4793" s="854"/>
    </row>
    <row r="4794" spans="4:4">
      <c r="D4794" s="854"/>
    </row>
    <row r="4795" spans="4:4">
      <c r="D4795" s="854"/>
    </row>
    <row r="4796" spans="4:4">
      <c r="D4796" s="854"/>
    </row>
    <row r="4797" spans="4:4">
      <c r="D4797" s="854"/>
    </row>
    <row r="4798" spans="4:4">
      <c r="D4798" s="854"/>
    </row>
    <row r="4799" spans="4:4">
      <c r="D4799" s="854"/>
    </row>
    <row r="4800" spans="4:4">
      <c r="D4800" s="854"/>
    </row>
    <row r="4801" spans="4:4">
      <c r="D4801" s="854"/>
    </row>
    <row r="4802" spans="4:4">
      <c r="D4802" s="854"/>
    </row>
    <row r="4803" spans="4:4">
      <c r="D4803" s="854"/>
    </row>
    <row r="4804" spans="4:4">
      <c r="D4804" s="854"/>
    </row>
    <row r="4805" spans="4:4">
      <c r="D4805" s="854"/>
    </row>
    <row r="4806" spans="4:4">
      <c r="D4806" s="854"/>
    </row>
    <row r="4807" spans="4:4">
      <c r="D4807" s="854"/>
    </row>
    <row r="4808" spans="4:4">
      <c r="D4808" s="854"/>
    </row>
    <row r="4809" spans="4:4">
      <c r="D4809" s="854"/>
    </row>
    <row r="4810" spans="4:4">
      <c r="D4810" s="854"/>
    </row>
    <row r="4811" spans="4:4">
      <c r="D4811" s="854"/>
    </row>
    <row r="4812" spans="4:4">
      <c r="D4812" s="854"/>
    </row>
    <row r="4813" spans="4:4">
      <c r="D4813" s="854"/>
    </row>
    <row r="4814" spans="4:4">
      <c r="D4814" s="854"/>
    </row>
    <row r="4815" spans="4:4">
      <c r="D4815" s="854"/>
    </row>
    <row r="4816" spans="4:4">
      <c r="D4816" s="854"/>
    </row>
    <row r="4817" spans="4:4">
      <c r="D4817" s="854"/>
    </row>
    <row r="4818" spans="4:4">
      <c r="D4818" s="854"/>
    </row>
    <row r="4819" spans="4:4">
      <c r="D4819" s="854"/>
    </row>
    <row r="4820" spans="4:4">
      <c r="D4820" s="854"/>
    </row>
    <row r="4821" spans="4:4">
      <c r="D4821" s="854"/>
    </row>
    <row r="4822" spans="4:4">
      <c r="D4822" s="854"/>
    </row>
    <row r="4823" spans="4:4">
      <c r="D4823" s="854"/>
    </row>
    <row r="4824" spans="4:4">
      <c r="D4824" s="854"/>
    </row>
    <row r="4825" spans="4:4">
      <c r="D4825" s="854"/>
    </row>
    <row r="4826" spans="4:4">
      <c r="D4826" s="854"/>
    </row>
    <row r="4827" spans="4:4">
      <c r="D4827" s="854"/>
    </row>
    <row r="4828" spans="4:4">
      <c r="D4828" s="854"/>
    </row>
    <row r="4829" spans="4:4">
      <c r="D4829" s="854"/>
    </row>
    <row r="4830" spans="4:4">
      <c r="D4830" s="854"/>
    </row>
    <row r="4831" spans="4:4">
      <c r="D4831" s="854"/>
    </row>
    <row r="4832" spans="4:4">
      <c r="D4832" s="854"/>
    </row>
    <row r="4833" spans="4:4">
      <c r="D4833" s="854"/>
    </row>
    <row r="4834" spans="4:4">
      <c r="D4834" s="854"/>
    </row>
    <row r="4835" spans="4:4">
      <c r="D4835" s="854"/>
    </row>
    <row r="4836" spans="4:4">
      <c r="D4836" s="854"/>
    </row>
    <row r="4837" spans="4:4">
      <c r="D4837" s="854"/>
    </row>
    <row r="4838" spans="4:4">
      <c r="D4838" s="854"/>
    </row>
    <row r="4839" spans="4:4">
      <c r="D4839" s="854"/>
    </row>
    <row r="4840" spans="4:4">
      <c r="D4840" s="854"/>
    </row>
    <row r="4841" spans="4:4">
      <c r="D4841" s="854"/>
    </row>
    <row r="4842" spans="4:4">
      <c r="D4842" s="854"/>
    </row>
    <row r="4843" spans="4:4">
      <c r="D4843" s="854"/>
    </row>
    <row r="4844" spans="4:4">
      <c r="D4844" s="854"/>
    </row>
    <row r="4845" spans="4:4">
      <c r="D4845" s="854"/>
    </row>
    <row r="4846" spans="4:4">
      <c r="D4846" s="854"/>
    </row>
    <row r="4847" spans="4:4">
      <c r="D4847" s="854"/>
    </row>
    <row r="4848" spans="4:4">
      <c r="D4848" s="854"/>
    </row>
    <row r="4849" spans="4:4">
      <c r="D4849" s="854"/>
    </row>
    <row r="4850" spans="4:4">
      <c r="D4850" s="854"/>
    </row>
    <row r="4851" spans="4:4">
      <c r="D4851" s="854"/>
    </row>
    <row r="4852" spans="4:4">
      <c r="D4852" s="854"/>
    </row>
    <row r="4853" spans="4:4">
      <c r="D4853" s="854"/>
    </row>
    <row r="4854" spans="4:4">
      <c r="D4854" s="854"/>
    </row>
    <row r="4855" spans="4:4">
      <c r="D4855" s="854"/>
    </row>
    <row r="4856" spans="4:4">
      <c r="D4856" s="854"/>
    </row>
    <row r="4857" spans="4:4">
      <c r="D4857" s="854"/>
    </row>
    <row r="4858" spans="4:4">
      <c r="D4858" s="854"/>
    </row>
    <row r="4859" spans="4:4">
      <c r="D4859" s="854"/>
    </row>
    <row r="4860" spans="4:4">
      <c r="D4860" s="854"/>
    </row>
    <row r="4861" spans="4:4">
      <c r="D4861" s="854"/>
    </row>
    <row r="4862" spans="4:4">
      <c r="D4862" s="854"/>
    </row>
    <row r="4863" spans="4:4">
      <c r="D4863" s="854"/>
    </row>
    <row r="4864" spans="4:4">
      <c r="D4864" s="854"/>
    </row>
    <row r="4865" spans="4:4">
      <c r="D4865" s="854"/>
    </row>
    <row r="4866" spans="4:4">
      <c r="D4866" s="854"/>
    </row>
    <row r="4867" spans="4:4">
      <c r="D4867" s="854"/>
    </row>
    <row r="4868" spans="4:4">
      <c r="D4868" s="854"/>
    </row>
    <row r="4869" spans="4:4">
      <c r="D4869" s="854"/>
    </row>
    <row r="4870" spans="4:4">
      <c r="D4870" s="854"/>
    </row>
    <row r="4871" spans="4:4">
      <c r="D4871" s="854"/>
    </row>
    <row r="4872" spans="4:4">
      <c r="D4872" s="854"/>
    </row>
    <row r="4873" spans="4:4">
      <c r="D4873" s="854"/>
    </row>
    <row r="4874" spans="4:4">
      <c r="D4874" s="854"/>
    </row>
    <row r="4875" spans="4:4">
      <c r="D4875" s="854"/>
    </row>
    <row r="4876" spans="4:4">
      <c r="D4876" s="854"/>
    </row>
    <row r="4877" spans="4:4">
      <c r="D4877" s="854"/>
    </row>
    <row r="4878" spans="4:4">
      <c r="D4878" s="854"/>
    </row>
    <row r="4879" spans="4:4">
      <c r="D4879" s="854"/>
    </row>
    <row r="4880" spans="4:4">
      <c r="D4880" s="854"/>
    </row>
    <row r="4881" spans="4:4">
      <c r="D4881" s="854"/>
    </row>
    <row r="4882" spans="4:4">
      <c r="D4882" s="854"/>
    </row>
    <row r="4883" spans="4:4">
      <c r="D4883" s="854"/>
    </row>
    <row r="4884" spans="4:4">
      <c r="D4884" s="854"/>
    </row>
    <row r="4885" spans="4:4">
      <c r="D4885" s="854"/>
    </row>
    <row r="4886" spans="4:4">
      <c r="D4886" s="854"/>
    </row>
    <row r="4887" spans="4:4">
      <c r="D4887" s="854"/>
    </row>
    <row r="4888" spans="4:4">
      <c r="D4888" s="854"/>
    </row>
    <row r="4889" spans="4:4">
      <c r="D4889" s="854"/>
    </row>
    <row r="4890" spans="4:4">
      <c r="D4890" s="854"/>
    </row>
    <row r="4891" spans="4:4">
      <c r="D4891" s="854"/>
    </row>
    <row r="4892" spans="4:4">
      <c r="D4892" s="854"/>
    </row>
    <row r="4893" spans="4:4">
      <c r="D4893" s="854"/>
    </row>
    <row r="4894" spans="4:4">
      <c r="D4894" s="854"/>
    </row>
    <row r="4895" spans="4:4">
      <c r="D4895" s="854"/>
    </row>
    <row r="4896" spans="4:4">
      <c r="D4896" s="854"/>
    </row>
    <row r="4897" spans="4:4">
      <c r="D4897" s="854"/>
    </row>
    <row r="4898" spans="4:4">
      <c r="D4898" s="854"/>
    </row>
    <row r="4899" spans="4:4">
      <c r="D4899" s="854"/>
    </row>
    <row r="4900" spans="4:4">
      <c r="D4900" s="854"/>
    </row>
    <row r="4901" spans="4:4">
      <c r="D4901" s="854"/>
    </row>
    <row r="4902" spans="4:4">
      <c r="D4902" s="854"/>
    </row>
    <row r="4903" spans="4:4">
      <c r="D4903" s="854"/>
    </row>
    <row r="4904" spans="4:4">
      <c r="D4904" s="854"/>
    </row>
    <row r="4905" spans="4:4">
      <c r="D4905" s="854"/>
    </row>
    <row r="4906" spans="4:4">
      <c r="D4906" s="854"/>
    </row>
    <row r="4907" spans="4:4">
      <c r="D4907" s="854"/>
    </row>
    <row r="4908" spans="4:4">
      <c r="D4908" s="854"/>
    </row>
    <row r="4909" spans="4:4">
      <c r="D4909" s="854"/>
    </row>
    <row r="4910" spans="4:4">
      <c r="D4910" s="854"/>
    </row>
    <row r="4911" spans="4:4">
      <c r="D4911" s="854"/>
    </row>
    <row r="4912" spans="4:4">
      <c r="D4912" s="854"/>
    </row>
    <row r="4913" spans="4:4">
      <c r="D4913" s="854"/>
    </row>
    <row r="4914" spans="4:4">
      <c r="D4914" s="854"/>
    </row>
    <row r="4915" spans="4:4">
      <c r="D4915" s="854"/>
    </row>
    <row r="4916" spans="4:4">
      <c r="D4916" s="854"/>
    </row>
    <row r="4917" spans="4:4">
      <c r="D4917" s="854"/>
    </row>
    <row r="4918" spans="4:4">
      <c r="D4918" s="854"/>
    </row>
    <row r="4919" spans="4:4">
      <c r="D4919" s="854"/>
    </row>
    <row r="4920" spans="4:4">
      <c r="D4920" s="854"/>
    </row>
    <row r="4921" spans="4:4">
      <c r="D4921" s="854"/>
    </row>
    <row r="4922" spans="4:4">
      <c r="D4922" s="854"/>
    </row>
    <row r="4923" spans="4:4">
      <c r="D4923" s="854"/>
    </row>
    <row r="4924" spans="4:4">
      <c r="D4924" s="854"/>
    </row>
    <row r="4925" spans="4:4">
      <c r="D4925" s="854"/>
    </row>
    <row r="4926" spans="4:4">
      <c r="D4926" s="854"/>
    </row>
    <row r="4927" spans="4:4">
      <c r="D4927" s="854"/>
    </row>
    <row r="4928" spans="4:4">
      <c r="D4928" s="854"/>
    </row>
    <row r="4929" spans="4:4">
      <c r="D4929" s="854"/>
    </row>
    <row r="4930" spans="4:4">
      <c r="D4930" s="854"/>
    </row>
    <row r="4931" spans="4:4">
      <c r="D4931" s="854"/>
    </row>
    <row r="4932" spans="4:4">
      <c r="D4932" s="854"/>
    </row>
    <row r="4933" spans="4:4">
      <c r="D4933" s="854"/>
    </row>
    <row r="4934" spans="4:4">
      <c r="D4934" s="854"/>
    </row>
    <row r="4935" spans="4:4">
      <c r="D4935" s="854"/>
    </row>
    <row r="4936" spans="4:4">
      <c r="D4936" s="854"/>
    </row>
    <row r="4937" spans="4:4">
      <c r="D4937" s="854"/>
    </row>
    <row r="4938" spans="4:4">
      <c r="D4938" s="854"/>
    </row>
    <row r="4939" spans="4:4">
      <c r="D4939" s="854"/>
    </row>
    <row r="4940" spans="4:4">
      <c r="D4940" s="854"/>
    </row>
    <row r="4941" spans="4:4">
      <c r="D4941" s="854"/>
    </row>
    <row r="4942" spans="4:4">
      <c r="D4942" s="854"/>
    </row>
    <row r="4943" spans="4:4">
      <c r="D4943" s="854"/>
    </row>
    <row r="4944" spans="4:4">
      <c r="D4944" s="854"/>
    </row>
    <row r="4945" spans="4:4">
      <c r="D4945" s="854"/>
    </row>
    <row r="4946" spans="4:4">
      <c r="D4946" s="854"/>
    </row>
    <row r="4947" spans="4:4">
      <c r="D4947" s="854"/>
    </row>
    <row r="4948" spans="4:4">
      <c r="D4948" s="854"/>
    </row>
    <row r="4949" spans="4:4">
      <c r="D4949" s="854"/>
    </row>
    <row r="4950" spans="4:4">
      <c r="D4950" s="854"/>
    </row>
    <row r="4951" spans="4:4">
      <c r="D4951" s="854"/>
    </row>
    <row r="4952" spans="4:4">
      <c r="D4952" s="854"/>
    </row>
    <row r="4953" spans="4:4">
      <c r="D4953" s="854"/>
    </row>
    <row r="4954" spans="4:4">
      <c r="D4954" s="854"/>
    </row>
    <row r="4955" spans="4:4">
      <c r="D4955" s="854"/>
    </row>
    <row r="4956" spans="4:4">
      <c r="D4956" s="854"/>
    </row>
    <row r="4957" spans="4:4">
      <c r="D4957" s="854"/>
    </row>
    <row r="4958" spans="4:4">
      <c r="D4958" s="854"/>
    </row>
    <row r="4959" spans="4:4">
      <c r="D4959" s="854"/>
    </row>
    <row r="4960" spans="4:4">
      <c r="D4960" s="854"/>
    </row>
    <row r="4961" spans="4:4">
      <c r="D4961" s="854"/>
    </row>
    <row r="4962" spans="4:4">
      <c r="D4962" s="854"/>
    </row>
    <row r="4963" spans="4:4">
      <c r="D4963" s="854"/>
    </row>
    <row r="4964" spans="4:4">
      <c r="D4964" s="854"/>
    </row>
    <row r="4965" spans="4:4">
      <c r="D4965" s="854"/>
    </row>
    <row r="4966" spans="4:4">
      <c r="D4966" s="854"/>
    </row>
    <row r="4967" spans="4:4">
      <c r="D4967" s="854"/>
    </row>
    <row r="4968" spans="4:4">
      <c r="D4968" s="854"/>
    </row>
    <row r="4969" spans="4:4">
      <c r="D4969" s="854"/>
    </row>
    <row r="4970" spans="4:4">
      <c r="D4970" s="854"/>
    </row>
    <row r="4971" spans="4:4">
      <c r="D4971" s="854"/>
    </row>
    <row r="4972" spans="4:4">
      <c r="D4972" s="854"/>
    </row>
    <row r="4973" spans="4:4">
      <c r="D4973" s="854"/>
    </row>
    <row r="4974" spans="4:4">
      <c r="D4974" s="854"/>
    </row>
    <row r="4975" spans="4:4">
      <c r="D4975" s="854"/>
    </row>
    <row r="4976" spans="4:4">
      <c r="D4976" s="854"/>
    </row>
    <row r="4977" spans="4:4">
      <c r="D4977" s="854"/>
    </row>
    <row r="4978" spans="4:4">
      <c r="D4978" s="854"/>
    </row>
    <row r="4979" spans="4:4">
      <c r="D4979" s="854"/>
    </row>
    <row r="4980" spans="4:4">
      <c r="D4980" s="854"/>
    </row>
    <row r="4981" spans="4:4">
      <c r="D4981" s="854"/>
    </row>
    <row r="4982" spans="4:4">
      <c r="D4982" s="854"/>
    </row>
    <row r="4983" spans="4:4">
      <c r="D4983" s="854"/>
    </row>
    <row r="4984" spans="4:4">
      <c r="D4984" s="854"/>
    </row>
    <row r="4985" spans="4:4">
      <c r="D4985" s="854"/>
    </row>
    <row r="4986" spans="4:4">
      <c r="D4986" s="854"/>
    </row>
    <row r="4987" spans="4:4">
      <c r="D4987" s="854"/>
    </row>
    <row r="4988" spans="4:4">
      <c r="D4988" s="854"/>
    </row>
    <row r="4989" spans="4:4">
      <c r="D4989" s="854"/>
    </row>
    <row r="4990" spans="4:4">
      <c r="D4990" s="854"/>
    </row>
    <row r="4991" spans="4:4">
      <c r="D4991" s="854"/>
    </row>
    <row r="4992" spans="4:4">
      <c r="D4992" s="854"/>
    </row>
    <row r="4993" spans="4:4">
      <c r="D4993" s="854"/>
    </row>
    <row r="4994" spans="4:4">
      <c r="D4994" s="854"/>
    </row>
    <row r="4995" spans="4:4">
      <c r="D4995" s="854"/>
    </row>
    <row r="4996" spans="4:4">
      <c r="D4996" s="854"/>
    </row>
    <row r="4997" spans="4:4">
      <c r="D4997" s="854"/>
    </row>
    <row r="4998" spans="4:4">
      <c r="D4998" s="854"/>
    </row>
    <row r="4999" spans="4:4">
      <c r="D4999" s="854"/>
    </row>
    <row r="5000" spans="4:4">
      <c r="D5000" s="854"/>
    </row>
  </sheetData>
  <sheetProtection algorithmName="SHA-512" hashValue="pEu6hSK76bATRTrbmdkVZuGXUkGY/UrzjflxM43hj7Ye1NFJKty303nj7dxlG8xt6zT9xMgdlG6DM4SlgqHOcA==" saltValue="Yq96qz4a1v2zgWyJy2ptmw==" spinCount="100000" sheet="1" formatRows="0"/>
  <mergeCells count="54">
    <mergeCell ref="C241:G241"/>
    <mergeCell ref="C150:G150"/>
    <mergeCell ref="C155:G155"/>
    <mergeCell ref="C160:G160"/>
    <mergeCell ref="C166:G166"/>
    <mergeCell ref="C170:G170"/>
    <mergeCell ref="C175:G175"/>
    <mergeCell ref="C180:G180"/>
    <mergeCell ref="C189:G189"/>
    <mergeCell ref="C210:G210"/>
    <mergeCell ref="C215:G215"/>
    <mergeCell ref="C220:G220"/>
    <mergeCell ref="C138:G138"/>
    <mergeCell ref="C93:G93"/>
    <mergeCell ref="C96:G96"/>
    <mergeCell ref="C98:G98"/>
    <mergeCell ref="C101:G101"/>
    <mergeCell ref="C103:G103"/>
    <mergeCell ref="C106:G106"/>
    <mergeCell ref="C109:G109"/>
    <mergeCell ref="C112:G112"/>
    <mergeCell ref="C115:G115"/>
    <mergeCell ref="C117:G117"/>
    <mergeCell ref="C132:G132"/>
    <mergeCell ref="C90:G90"/>
    <mergeCell ref="C69:G69"/>
    <mergeCell ref="C70:G70"/>
    <mergeCell ref="C71:G71"/>
    <mergeCell ref="C76:G76"/>
    <mergeCell ref="C77:G77"/>
    <mergeCell ref="C78:G78"/>
    <mergeCell ref="C82:G82"/>
    <mergeCell ref="C83:G83"/>
    <mergeCell ref="C84:G84"/>
    <mergeCell ref="C88:G88"/>
    <mergeCell ref="C89:G89"/>
    <mergeCell ref="C60:G60"/>
    <mergeCell ref="C18:G18"/>
    <mergeCell ref="C21:G21"/>
    <mergeCell ref="C24:G24"/>
    <mergeCell ref="C28:G28"/>
    <mergeCell ref="C33:G33"/>
    <mergeCell ref="C41:G41"/>
    <mergeCell ref="C42:G42"/>
    <mergeCell ref="C45:G45"/>
    <mergeCell ref="C46:G46"/>
    <mergeCell ref="C50:G50"/>
    <mergeCell ref="C55:G55"/>
    <mergeCell ref="C16:G16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F8593-D088-47DB-A12F-9FB45EF1B14A}">
  <dimension ref="A1:G2"/>
  <sheetViews>
    <sheetView workbookViewId="0"/>
  </sheetViews>
  <sheetFormatPr defaultRowHeight="12.75"/>
  <cols>
    <col min="1" max="16384" width="9.140625" style="817"/>
  </cols>
  <sheetData>
    <row r="1" spans="1:7">
      <c r="A1" s="815" t="s">
        <v>1128</v>
      </c>
      <c r="B1" s="816"/>
      <c r="C1" s="816"/>
      <c r="D1" s="816"/>
      <c r="E1" s="816"/>
      <c r="F1" s="816"/>
      <c r="G1" s="816"/>
    </row>
    <row r="2" spans="1:7" ht="67.5" customHeight="1">
      <c r="A2" s="1157" t="s">
        <v>1245</v>
      </c>
      <c r="B2" s="1157"/>
      <c r="C2" s="1157"/>
      <c r="D2" s="1157"/>
      <c r="E2" s="1157"/>
      <c r="F2" s="1157"/>
      <c r="G2" s="1157"/>
    </row>
  </sheetData>
  <sheetProtection algorithmName="SHA-512" hashValue="+MArpZv2TwGf+vrh1hdSKYucDMY4Yi0nCeUSWz98msdqqzSLSzWNo/EILrGe4uUKY2RjEYmm55P1WChwRDQ31w==" saltValue="iEqOMQdgiKnT7FQpnozMR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2A95D-6F9F-45F8-9019-C8AF51734D5C}">
  <dimension ref="B3:L73"/>
  <sheetViews>
    <sheetView workbookViewId="0"/>
  </sheetViews>
  <sheetFormatPr defaultRowHeight="15"/>
  <cols>
    <col min="2" max="2" width="29.5703125" customWidth="1"/>
    <col min="3" max="3" width="32.28515625" customWidth="1"/>
    <col min="4" max="5" width="11.7109375" customWidth="1"/>
    <col min="6" max="6" width="0.140625" customWidth="1"/>
    <col min="7" max="7" width="12.140625" customWidth="1"/>
    <col min="8" max="8" width="14.7109375" customWidth="1"/>
    <col min="10" max="10" width="15" customWidth="1"/>
  </cols>
  <sheetData>
    <row r="3" spans="2:11">
      <c r="D3" t="s">
        <v>1073</v>
      </c>
      <c r="E3" t="s">
        <v>1074</v>
      </c>
      <c r="G3" t="s">
        <v>1075</v>
      </c>
      <c r="H3" t="s">
        <v>1076</v>
      </c>
      <c r="I3" t="s">
        <v>1077</v>
      </c>
      <c r="J3" t="s">
        <v>1078</v>
      </c>
      <c r="K3" t="s">
        <v>171</v>
      </c>
    </row>
    <row r="4" spans="2:11">
      <c r="B4" s="810" t="s">
        <v>1079</v>
      </c>
      <c r="C4" s="810" t="s">
        <v>1080</v>
      </c>
      <c r="D4" s="810"/>
      <c r="E4" s="810"/>
      <c r="F4" s="810"/>
      <c r="G4" s="810"/>
      <c r="H4" s="810"/>
      <c r="I4" s="810"/>
      <c r="J4" s="810"/>
      <c r="K4" s="810">
        <f>SUM(K5:K17)</f>
        <v>0</v>
      </c>
    </row>
    <row r="5" spans="2:11" ht="46.5" customHeight="1">
      <c r="B5" s="811" t="s">
        <v>1081</v>
      </c>
      <c r="C5" s="812" t="s">
        <v>1082</v>
      </c>
      <c r="D5" s="812">
        <v>1</v>
      </c>
      <c r="E5" s="812" t="s">
        <v>19</v>
      </c>
      <c r="F5" s="812"/>
      <c r="G5" s="906"/>
      <c r="H5" s="812">
        <f>G5*D5</f>
        <v>0</v>
      </c>
      <c r="I5" s="906"/>
      <c r="J5" s="812">
        <f>I5*D5</f>
        <v>0</v>
      </c>
      <c r="K5" s="812">
        <f>J5+H5</f>
        <v>0</v>
      </c>
    </row>
    <row r="6" spans="2:11">
      <c r="B6" s="812"/>
      <c r="C6" s="812" t="s">
        <v>1083</v>
      </c>
      <c r="D6" s="812"/>
      <c r="E6" s="812"/>
      <c r="F6" s="812"/>
      <c r="G6" s="812"/>
      <c r="H6" s="812"/>
      <c r="I6" s="812"/>
      <c r="J6" s="812"/>
      <c r="K6" s="812"/>
    </row>
    <row r="7" spans="2:11" ht="30">
      <c r="B7" s="812"/>
      <c r="C7" s="811" t="s">
        <v>1084</v>
      </c>
      <c r="D7" s="812"/>
      <c r="E7" s="812"/>
      <c r="F7" s="812"/>
      <c r="G7" s="812"/>
      <c r="H7" s="812"/>
      <c r="I7" s="812"/>
      <c r="J7" s="812"/>
      <c r="K7" s="812"/>
    </row>
    <row r="8" spans="2:11" ht="30">
      <c r="B8" s="812"/>
      <c r="C8" s="811" t="s">
        <v>1085</v>
      </c>
      <c r="D8" s="812"/>
      <c r="E8" s="812"/>
      <c r="F8" s="812"/>
      <c r="G8" s="812"/>
      <c r="H8" s="812"/>
      <c r="I8" s="812"/>
      <c r="J8" s="812"/>
      <c r="K8" s="812"/>
    </row>
    <row r="9" spans="2:11">
      <c r="B9" s="812"/>
      <c r="C9" s="812" t="s">
        <v>1086</v>
      </c>
      <c r="D9" s="812"/>
      <c r="E9" s="812"/>
      <c r="F9" s="812"/>
      <c r="G9" s="812"/>
      <c r="H9" s="812"/>
      <c r="I9" s="812"/>
      <c r="J9" s="812"/>
      <c r="K9" s="812"/>
    </row>
    <row r="10" spans="2:11">
      <c r="B10" s="812"/>
      <c r="C10" s="812" t="s">
        <v>1087</v>
      </c>
      <c r="D10" s="812"/>
      <c r="E10" s="812"/>
      <c r="F10" s="812"/>
      <c r="G10" s="812"/>
      <c r="H10" s="812"/>
      <c r="I10" s="812"/>
      <c r="J10" s="812"/>
      <c r="K10" s="812"/>
    </row>
    <row r="11" spans="2:11">
      <c r="B11" s="812"/>
      <c r="C11" s="812" t="s">
        <v>1088</v>
      </c>
      <c r="D11" s="812"/>
      <c r="E11" s="812"/>
      <c r="F11" s="812"/>
      <c r="G11" s="812"/>
      <c r="H11" s="812"/>
      <c r="I11" s="812"/>
      <c r="J11" s="812"/>
      <c r="K11" s="812"/>
    </row>
    <row r="12" spans="2:11">
      <c r="B12" s="812"/>
      <c r="C12" s="812" t="s">
        <v>1089</v>
      </c>
      <c r="D12" s="812"/>
      <c r="E12" s="812"/>
      <c r="F12" s="812"/>
      <c r="G12" s="812"/>
      <c r="H12" s="812"/>
      <c r="I12" s="812"/>
      <c r="J12" s="812"/>
      <c r="K12" s="812"/>
    </row>
    <row r="13" spans="2:11" ht="45">
      <c r="B13" s="811" t="s">
        <v>1090</v>
      </c>
      <c r="C13" s="812" t="s">
        <v>1091</v>
      </c>
      <c r="D13" s="812">
        <v>10</v>
      </c>
      <c r="E13" s="812" t="s">
        <v>16</v>
      </c>
      <c r="F13" s="812"/>
      <c r="G13" s="906"/>
      <c r="H13" s="812">
        <f t="shared" ref="H13:H17" si="0">G13*D13</f>
        <v>0</v>
      </c>
      <c r="I13" s="906"/>
      <c r="J13" s="812">
        <f t="shared" ref="J13:J17" si="1">I13*D13</f>
        <v>0</v>
      </c>
      <c r="K13" s="812">
        <f t="shared" ref="K13:K17" si="2">J13+H13</f>
        <v>0</v>
      </c>
    </row>
    <row r="14" spans="2:11">
      <c r="B14" s="811" t="s">
        <v>1092</v>
      </c>
      <c r="C14" s="811" t="s">
        <v>1093</v>
      </c>
      <c r="D14" s="812">
        <v>1</v>
      </c>
      <c r="E14" s="812" t="s">
        <v>19</v>
      </c>
      <c r="F14" s="812"/>
      <c r="G14" s="906"/>
      <c r="H14" s="812">
        <f t="shared" si="0"/>
        <v>0</v>
      </c>
      <c r="I14" s="906"/>
      <c r="J14" s="812">
        <f t="shared" si="1"/>
        <v>0</v>
      </c>
      <c r="K14" s="812">
        <f t="shared" si="2"/>
        <v>0</v>
      </c>
    </row>
    <row r="15" spans="2:11">
      <c r="B15" s="812" t="s">
        <v>1094</v>
      </c>
      <c r="C15" s="811" t="s">
        <v>1095</v>
      </c>
      <c r="D15" s="812">
        <v>10</v>
      </c>
      <c r="E15" s="812" t="s">
        <v>16</v>
      </c>
      <c r="F15" s="812"/>
      <c r="G15" s="906"/>
      <c r="H15" s="812">
        <f t="shared" si="0"/>
        <v>0</v>
      </c>
      <c r="I15" s="906"/>
      <c r="J15" s="812">
        <f t="shared" si="1"/>
        <v>0</v>
      </c>
      <c r="K15" s="812">
        <f t="shared" si="2"/>
        <v>0</v>
      </c>
    </row>
    <row r="16" spans="2:11" ht="30">
      <c r="B16" s="812"/>
      <c r="C16" s="811" t="s">
        <v>1096</v>
      </c>
      <c r="D16" s="812"/>
      <c r="E16" s="812"/>
      <c r="F16" s="812"/>
      <c r="G16" s="812"/>
      <c r="H16" s="812"/>
      <c r="I16" s="812"/>
      <c r="J16" s="812"/>
      <c r="K16" s="812"/>
    </row>
    <row r="17" spans="2:11">
      <c r="B17" s="812" t="s">
        <v>1097</v>
      </c>
      <c r="C17" s="812"/>
      <c r="D17" s="812">
        <v>0.1</v>
      </c>
      <c r="E17" s="812" t="s">
        <v>409</v>
      </c>
      <c r="F17" s="812"/>
      <c r="G17" s="906"/>
      <c r="H17" s="812">
        <f t="shared" si="0"/>
        <v>0</v>
      </c>
      <c r="I17" s="906"/>
      <c r="J17" s="812">
        <f t="shared" si="1"/>
        <v>0</v>
      </c>
      <c r="K17" s="812">
        <f t="shared" si="2"/>
        <v>0</v>
      </c>
    </row>
    <row r="19" spans="2:11">
      <c r="B19" s="810" t="s">
        <v>1098</v>
      </c>
      <c r="C19" s="813" t="s">
        <v>1099</v>
      </c>
      <c r="D19" s="810"/>
      <c r="E19" s="810"/>
      <c r="F19" s="810"/>
      <c r="G19" s="810"/>
      <c r="H19" s="810"/>
      <c r="I19" s="810"/>
      <c r="J19" s="810"/>
      <c r="K19" s="810">
        <f>SUM(K20:K35)</f>
        <v>0</v>
      </c>
    </row>
    <row r="20" spans="2:11" ht="45">
      <c r="B20" s="811" t="s">
        <v>1081</v>
      </c>
      <c r="C20" s="812" t="s">
        <v>1100</v>
      </c>
      <c r="D20" s="812">
        <v>1</v>
      </c>
      <c r="E20" s="812" t="s">
        <v>19</v>
      </c>
      <c r="F20" s="812"/>
      <c r="G20" s="906"/>
      <c r="H20" s="812">
        <f>G20*D20</f>
        <v>0</v>
      </c>
      <c r="I20" s="906"/>
      <c r="J20" s="812">
        <f>I20*D20</f>
        <v>0</v>
      </c>
      <c r="K20" s="812">
        <f t="shared" ref="K20" si="3">J20+H20</f>
        <v>0</v>
      </c>
    </row>
    <row r="21" spans="2:11">
      <c r="B21" s="812"/>
      <c r="C21" s="812" t="s">
        <v>1101</v>
      </c>
      <c r="D21" s="812"/>
      <c r="E21" s="812"/>
      <c r="F21" s="812"/>
      <c r="G21" s="812"/>
      <c r="H21" s="812"/>
      <c r="I21" s="812"/>
      <c r="J21" s="812"/>
      <c r="K21" s="812"/>
    </row>
    <row r="22" spans="2:11" ht="30">
      <c r="B22" s="812"/>
      <c r="C22" s="811" t="s">
        <v>1102</v>
      </c>
      <c r="D22" s="812"/>
      <c r="E22" s="812"/>
      <c r="F22" s="812"/>
      <c r="G22" s="812"/>
      <c r="H22" s="812"/>
      <c r="I22" s="812"/>
      <c r="J22" s="812"/>
      <c r="K22" s="812"/>
    </row>
    <row r="23" spans="2:11" ht="30">
      <c r="B23" s="812"/>
      <c r="C23" s="811" t="s">
        <v>1103</v>
      </c>
      <c r="D23" s="812"/>
      <c r="E23" s="812"/>
      <c r="F23" s="812"/>
      <c r="G23" s="812"/>
      <c r="H23" s="812"/>
      <c r="I23" s="812"/>
      <c r="J23" s="812"/>
      <c r="K23" s="812"/>
    </row>
    <row r="24" spans="2:11">
      <c r="B24" s="812"/>
      <c r="C24" s="812" t="s">
        <v>1086</v>
      </c>
      <c r="D24" s="812"/>
      <c r="E24" s="812"/>
      <c r="F24" s="812"/>
      <c r="G24" s="812"/>
      <c r="H24" s="812"/>
      <c r="I24" s="812"/>
      <c r="J24" s="812"/>
      <c r="K24" s="812"/>
    </row>
    <row r="25" spans="2:11">
      <c r="B25" s="812"/>
      <c r="C25" s="812" t="s">
        <v>1087</v>
      </c>
      <c r="D25" s="812"/>
      <c r="E25" s="812"/>
      <c r="F25" s="812"/>
      <c r="G25" s="812"/>
      <c r="H25" s="812"/>
      <c r="I25" s="812"/>
      <c r="J25" s="812"/>
      <c r="K25" s="812"/>
    </row>
    <row r="26" spans="2:11">
      <c r="B26" s="812"/>
      <c r="C26" s="812" t="s">
        <v>1104</v>
      </c>
      <c r="D26" s="812"/>
      <c r="E26" s="812"/>
      <c r="F26" s="812"/>
      <c r="G26" s="812"/>
      <c r="H26" s="812"/>
      <c r="I26" s="812"/>
      <c r="J26" s="812"/>
      <c r="K26" s="812"/>
    </row>
    <row r="27" spans="2:11">
      <c r="B27" s="812"/>
      <c r="C27" s="812" t="s">
        <v>1105</v>
      </c>
      <c r="D27" s="812"/>
      <c r="E27" s="812"/>
      <c r="F27" s="812"/>
      <c r="G27" s="812"/>
      <c r="H27" s="812"/>
      <c r="I27" s="812"/>
      <c r="J27" s="812"/>
      <c r="K27" s="812"/>
    </row>
    <row r="28" spans="2:11" ht="45">
      <c r="B28" s="811" t="s">
        <v>1106</v>
      </c>
      <c r="C28" s="812" t="s">
        <v>1091</v>
      </c>
      <c r="D28" s="812">
        <v>8</v>
      </c>
      <c r="E28" s="812" t="s">
        <v>16</v>
      </c>
      <c r="F28" s="812"/>
      <c r="G28" s="906"/>
      <c r="H28" s="812">
        <f>G28*D28</f>
        <v>0</v>
      </c>
      <c r="I28" s="906"/>
      <c r="J28" s="812">
        <f>I28*D28</f>
        <v>0</v>
      </c>
      <c r="K28" s="812">
        <f t="shared" ref="K28:K34" si="4">J28+H28</f>
        <v>0</v>
      </c>
    </row>
    <row r="29" spans="2:11">
      <c r="B29" s="811" t="s">
        <v>1092</v>
      </c>
      <c r="C29" s="811" t="s">
        <v>1107</v>
      </c>
      <c r="D29" s="812">
        <v>1</v>
      </c>
      <c r="E29" s="812" t="s">
        <v>19</v>
      </c>
      <c r="F29" s="812"/>
      <c r="G29" s="906"/>
      <c r="H29" s="812">
        <f>G29*D29</f>
        <v>0</v>
      </c>
      <c r="I29" s="906"/>
      <c r="J29" s="812">
        <f>I29*D29</f>
        <v>0</v>
      </c>
      <c r="K29" s="812">
        <f t="shared" si="4"/>
        <v>0</v>
      </c>
    </row>
    <row r="30" spans="2:11">
      <c r="B30" s="812" t="s">
        <v>1094</v>
      </c>
      <c r="C30" s="811" t="s">
        <v>1095</v>
      </c>
      <c r="D30" s="812">
        <v>8</v>
      </c>
      <c r="E30" s="812" t="s">
        <v>16</v>
      </c>
      <c r="F30" s="812"/>
      <c r="G30" s="906"/>
      <c r="H30" s="812">
        <f>G30*D30</f>
        <v>0</v>
      </c>
      <c r="I30" s="906"/>
      <c r="J30" s="812">
        <f>I30*D30</f>
        <v>0</v>
      </c>
      <c r="K30" s="812"/>
    </row>
    <row r="31" spans="2:11" ht="45">
      <c r="B31" s="812"/>
      <c r="C31" s="811" t="s">
        <v>1108</v>
      </c>
      <c r="D31" s="812"/>
      <c r="E31" s="812"/>
      <c r="F31" s="812"/>
      <c r="G31" s="812"/>
      <c r="H31" s="812"/>
      <c r="I31" s="812"/>
      <c r="J31" s="812"/>
      <c r="K31" s="812"/>
    </row>
    <row r="32" spans="2:11">
      <c r="B32" s="812" t="s">
        <v>1109</v>
      </c>
      <c r="C32" s="812"/>
      <c r="D32" s="812">
        <v>6</v>
      </c>
      <c r="E32" s="812" t="s">
        <v>16</v>
      </c>
      <c r="F32" s="812"/>
      <c r="G32" s="906"/>
      <c r="H32" s="812">
        <f>G32*D32</f>
        <v>0</v>
      </c>
      <c r="I32" s="906"/>
      <c r="J32" s="812">
        <f>I32*D32</f>
        <v>0</v>
      </c>
      <c r="K32" s="812">
        <f t="shared" si="4"/>
        <v>0</v>
      </c>
    </row>
    <row r="33" spans="2:11">
      <c r="B33" s="812" t="s">
        <v>1110</v>
      </c>
      <c r="C33" s="812"/>
      <c r="D33" s="812">
        <v>3</v>
      </c>
      <c r="E33" s="812" t="s">
        <v>16</v>
      </c>
      <c r="F33" s="812"/>
      <c r="G33" s="906"/>
      <c r="H33" s="812">
        <f>G33*D33</f>
        <v>0</v>
      </c>
      <c r="I33" s="906"/>
      <c r="J33" s="812">
        <f>I33*D33</f>
        <v>0</v>
      </c>
      <c r="K33" s="812">
        <f t="shared" si="4"/>
        <v>0</v>
      </c>
    </row>
    <row r="34" spans="2:11">
      <c r="B34" s="812" t="s">
        <v>1097</v>
      </c>
      <c r="C34" s="812"/>
      <c r="D34" s="812">
        <v>0.06</v>
      </c>
      <c r="E34" s="812" t="s">
        <v>409</v>
      </c>
      <c r="F34" s="812"/>
      <c r="G34" s="906"/>
      <c r="H34" s="812">
        <f>G34*D34</f>
        <v>0</v>
      </c>
      <c r="I34" s="906"/>
      <c r="J34" s="812">
        <f>I34*D34</f>
        <v>0</v>
      </c>
      <c r="K34" s="812">
        <f t="shared" si="4"/>
        <v>0</v>
      </c>
    </row>
    <row r="37" spans="2:11">
      <c r="B37" s="810" t="s">
        <v>1111</v>
      </c>
      <c r="C37" s="810" t="s">
        <v>1112</v>
      </c>
      <c r="D37" s="810"/>
      <c r="E37" s="810"/>
      <c r="F37" s="810"/>
      <c r="G37" s="810"/>
      <c r="H37" s="810"/>
      <c r="I37" s="810"/>
      <c r="J37" s="810"/>
      <c r="K37" s="810">
        <f>SUM(K38:K52)</f>
        <v>0</v>
      </c>
    </row>
    <row r="38" spans="2:11" ht="45">
      <c r="B38" s="811" t="s">
        <v>1081</v>
      </c>
      <c r="C38" s="812"/>
      <c r="D38" s="812">
        <v>1</v>
      </c>
      <c r="E38" s="812" t="s">
        <v>19</v>
      </c>
      <c r="F38" s="812"/>
      <c r="G38" s="906"/>
      <c r="H38" s="812">
        <f>G38*D38</f>
        <v>0</v>
      </c>
      <c r="I38" s="906"/>
      <c r="J38" s="812">
        <f>I38*D38</f>
        <v>0</v>
      </c>
      <c r="K38" s="812">
        <f>J38+H38</f>
        <v>0</v>
      </c>
    </row>
    <row r="39" spans="2:11">
      <c r="B39" s="812"/>
      <c r="C39" s="812" t="s">
        <v>1100</v>
      </c>
      <c r="D39" s="812"/>
      <c r="E39" s="812"/>
      <c r="F39" s="812"/>
      <c r="G39" s="812"/>
      <c r="H39" s="812"/>
      <c r="I39" s="812"/>
      <c r="J39" s="812"/>
      <c r="K39" s="812"/>
    </row>
    <row r="40" spans="2:11">
      <c r="B40" s="812"/>
      <c r="C40" s="812" t="s">
        <v>1101</v>
      </c>
      <c r="D40" s="812"/>
      <c r="E40" s="812"/>
      <c r="F40" s="812"/>
      <c r="G40" s="812"/>
      <c r="H40" s="812"/>
      <c r="I40" s="812"/>
      <c r="J40" s="812"/>
      <c r="K40" s="812"/>
    </row>
    <row r="41" spans="2:11" ht="30">
      <c r="B41" s="812"/>
      <c r="C41" s="811" t="s">
        <v>1102</v>
      </c>
      <c r="D41" s="812"/>
      <c r="E41" s="812"/>
      <c r="F41" s="812"/>
      <c r="G41" s="812"/>
      <c r="H41" s="812"/>
      <c r="I41" s="812"/>
      <c r="J41" s="812"/>
      <c r="K41" s="812"/>
    </row>
    <row r="42" spans="2:11" ht="30">
      <c r="B42" s="812"/>
      <c r="C42" s="811" t="s">
        <v>1103</v>
      </c>
      <c r="D42" s="812"/>
      <c r="E42" s="812"/>
      <c r="F42" s="812"/>
      <c r="G42" s="812"/>
      <c r="H42" s="812"/>
      <c r="I42" s="812"/>
      <c r="J42" s="812"/>
      <c r="K42" s="812"/>
    </row>
    <row r="43" spans="2:11">
      <c r="B43" s="812"/>
      <c r="C43" s="812" t="s">
        <v>1086</v>
      </c>
      <c r="D43" s="812"/>
      <c r="E43" s="812"/>
      <c r="F43" s="812"/>
      <c r="G43" s="812"/>
      <c r="H43" s="812"/>
      <c r="I43" s="812"/>
      <c r="J43" s="812"/>
      <c r="K43" s="812"/>
    </row>
    <row r="44" spans="2:11">
      <c r="B44" s="812"/>
      <c r="C44" s="812" t="s">
        <v>1087</v>
      </c>
      <c r="D44" s="812"/>
      <c r="E44" s="812"/>
      <c r="F44" s="812"/>
      <c r="G44" s="812"/>
      <c r="H44" s="812"/>
      <c r="I44" s="812"/>
      <c r="J44" s="812"/>
      <c r="K44" s="812"/>
    </row>
    <row r="45" spans="2:11">
      <c r="B45" s="812"/>
      <c r="C45" s="812" t="s">
        <v>1104</v>
      </c>
      <c r="D45" s="812"/>
      <c r="E45" s="812"/>
      <c r="F45" s="812"/>
      <c r="G45" s="812"/>
      <c r="H45" s="812"/>
      <c r="I45" s="812"/>
      <c r="J45" s="812"/>
      <c r="K45" s="812"/>
    </row>
    <row r="46" spans="2:11">
      <c r="B46" s="812"/>
      <c r="C46" s="812" t="s">
        <v>1089</v>
      </c>
      <c r="D46" s="812"/>
      <c r="E46" s="812"/>
      <c r="F46" s="812"/>
      <c r="G46" s="812"/>
      <c r="H46" s="812"/>
      <c r="I46" s="812"/>
      <c r="J46" s="812"/>
      <c r="K46" s="812"/>
    </row>
    <row r="47" spans="2:11" ht="45">
      <c r="B47" s="811" t="s">
        <v>1106</v>
      </c>
      <c r="C47" s="812"/>
      <c r="D47" s="812"/>
      <c r="E47" s="812"/>
      <c r="F47" s="812"/>
      <c r="G47" s="812"/>
      <c r="H47" s="812"/>
      <c r="I47" s="812"/>
      <c r="J47" s="812"/>
      <c r="K47" s="812"/>
    </row>
    <row r="48" spans="2:11">
      <c r="B48" s="811" t="s">
        <v>1092</v>
      </c>
      <c r="C48" s="812" t="s">
        <v>1091</v>
      </c>
      <c r="D48" s="812">
        <v>12</v>
      </c>
      <c r="E48" s="812" t="s">
        <v>16</v>
      </c>
      <c r="F48" s="812"/>
      <c r="G48" s="906"/>
      <c r="H48" s="812">
        <f>G48*D48</f>
        <v>0</v>
      </c>
      <c r="I48" s="906"/>
      <c r="J48" s="812">
        <f>I48*D48</f>
        <v>0</v>
      </c>
      <c r="K48" s="812">
        <f>J48+H48</f>
        <v>0</v>
      </c>
    </row>
    <row r="49" spans="2:11">
      <c r="B49" s="812" t="s">
        <v>1094</v>
      </c>
      <c r="C49" s="811" t="s">
        <v>1107</v>
      </c>
      <c r="D49" s="812">
        <v>1</v>
      </c>
      <c r="E49" s="812" t="s">
        <v>19</v>
      </c>
      <c r="F49" s="812"/>
      <c r="G49" s="906"/>
      <c r="H49" s="812">
        <f>G49*D49</f>
        <v>0</v>
      </c>
      <c r="I49" s="906"/>
      <c r="J49" s="812">
        <f>I49*D49</f>
        <v>0</v>
      </c>
      <c r="K49" s="812"/>
    </row>
    <row r="50" spans="2:11">
      <c r="B50" s="812"/>
      <c r="C50" s="811" t="s">
        <v>1095</v>
      </c>
      <c r="D50" s="812">
        <v>12</v>
      </c>
      <c r="E50" s="812" t="s">
        <v>16</v>
      </c>
      <c r="F50" s="812"/>
      <c r="G50" s="906"/>
      <c r="H50" s="812">
        <f>G50*D50</f>
        <v>0</v>
      </c>
      <c r="I50" s="906"/>
      <c r="J50" s="812">
        <f>I50*D50</f>
        <v>0</v>
      </c>
      <c r="K50" s="812">
        <f>J50+H50</f>
        <v>0</v>
      </c>
    </row>
    <row r="51" spans="2:11" ht="45">
      <c r="B51" s="812" t="s">
        <v>1097</v>
      </c>
      <c r="C51" s="811" t="s">
        <v>1108</v>
      </c>
      <c r="D51" s="812"/>
      <c r="E51" s="812"/>
      <c r="F51" s="812"/>
      <c r="G51" s="812"/>
      <c r="H51" s="812"/>
      <c r="I51" s="812"/>
      <c r="J51" s="812"/>
      <c r="K51" s="812"/>
    </row>
    <row r="52" spans="2:11">
      <c r="B52" s="812"/>
      <c r="C52" s="812"/>
      <c r="D52" s="812">
        <v>0.14000000000000001</v>
      </c>
      <c r="E52" s="812" t="s">
        <v>409</v>
      </c>
      <c r="F52" s="812"/>
      <c r="G52" s="906"/>
      <c r="H52" s="812">
        <f>G52*D52</f>
        <v>0</v>
      </c>
      <c r="I52" s="906"/>
      <c r="J52" s="812">
        <f>I52*D52</f>
        <v>0</v>
      </c>
      <c r="K52" s="812">
        <f>J52+H52</f>
        <v>0</v>
      </c>
    </row>
    <row r="54" spans="2:11">
      <c r="B54" s="810" t="s">
        <v>1113</v>
      </c>
      <c r="C54" s="814" t="s">
        <v>1114</v>
      </c>
      <c r="D54" s="810"/>
      <c r="E54" s="810"/>
      <c r="F54" s="810"/>
      <c r="G54" s="810"/>
      <c r="H54" s="810"/>
      <c r="I54" s="810"/>
      <c r="J54" s="810"/>
      <c r="K54" s="810">
        <f>SUM(K55:K63)</f>
        <v>0</v>
      </c>
    </row>
    <row r="55" spans="2:11">
      <c r="B55" s="812" t="s">
        <v>1115</v>
      </c>
      <c r="C55" s="812"/>
      <c r="D55" s="812">
        <v>1</v>
      </c>
      <c r="E55" s="812" t="s">
        <v>19</v>
      </c>
      <c r="F55" s="812"/>
      <c r="G55" s="906"/>
      <c r="H55" s="812">
        <f>G55*D55</f>
        <v>0</v>
      </c>
      <c r="I55" s="906"/>
      <c r="J55" s="812">
        <f>I55*D55</f>
        <v>0</v>
      </c>
      <c r="K55" s="812">
        <f>J55+H55</f>
        <v>0</v>
      </c>
    </row>
    <row r="56" spans="2:11">
      <c r="B56" s="812"/>
      <c r="C56" s="812" t="s">
        <v>1116</v>
      </c>
      <c r="D56" s="812"/>
      <c r="E56" s="812"/>
      <c r="F56" s="812"/>
      <c r="G56" s="812"/>
      <c r="H56" s="812"/>
      <c r="I56" s="812"/>
      <c r="J56" s="812"/>
      <c r="K56" s="812"/>
    </row>
    <row r="57" spans="2:11">
      <c r="B57" s="812"/>
      <c r="C57" s="812" t="s">
        <v>1086</v>
      </c>
      <c r="D57" s="812"/>
      <c r="E57" s="812"/>
      <c r="F57" s="812"/>
      <c r="G57" s="812"/>
      <c r="H57" s="812"/>
      <c r="I57" s="812"/>
      <c r="J57" s="812"/>
      <c r="K57" s="812"/>
    </row>
    <row r="58" spans="2:11">
      <c r="B58" s="812"/>
      <c r="C58" s="812" t="s">
        <v>1087</v>
      </c>
      <c r="D58" s="812"/>
      <c r="E58" s="812"/>
      <c r="F58" s="812"/>
      <c r="G58" s="812"/>
      <c r="H58" s="812"/>
      <c r="I58" s="812"/>
      <c r="J58" s="812"/>
      <c r="K58" s="812"/>
    </row>
    <row r="59" spans="2:11">
      <c r="B59" s="812"/>
      <c r="C59" s="812" t="s">
        <v>1118</v>
      </c>
      <c r="D59" s="812"/>
      <c r="E59" s="812"/>
      <c r="F59" s="812"/>
      <c r="G59" s="812"/>
      <c r="H59" s="812"/>
      <c r="I59" s="812"/>
      <c r="J59" s="812"/>
      <c r="K59" s="812"/>
    </row>
    <row r="60" spans="2:11">
      <c r="B60" s="812"/>
      <c r="C60" s="812" t="s">
        <v>1246</v>
      </c>
      <c r="D60" s="812"/>
      <c r="E60" s="812"/>
      <c r="F60" s="812"/>
      <c r="G60" s="812"/>
      <c r="H60" s="812"/>
      <c r="I60" s="812"/>
      <c r="J60" s="812"/>
      <c r="K60" s="812"/>
    </row>
    <row r="61" spans="2:11">
      <c r="B61" s="812"/>
      <c r="C61" s="812" t="s">
        <v>1117</v>
      </c>
      <c r="D61" s="812"/>
      <c r="E61" s="812"/>
      <c r="F61" s="812"/>
      <c r="G61" s="812"/>
      <c r="H61" s="812"/>
      <c r="I61" s="812"/>
      <c r="J61" s="812"/>
      <c r="K61" s="812"/>
    </row>
    <row r="62" spans="2:11">
      <c r="B62" s="812"/>
      <c r="C62" s="812" t="s">
        <v>1119</v>
      </c>
      <c r="D62" s="812"/>
      <c r="E62" s="812"/>
      <c r="F62" s="812"/>
      <c r="G62" s="812"/>
      <c r="H62" s="812"/>
      <c r="I62" s="812"/>
      <c r="J62" s="812"/>
      <c r="K62" s="812"/>
    </row>
    <row r="63" spans="2:11">
      <c r="B63" s="812" t="s">
        <v>1120</v>
      </c>
      <c r="C63" s="812" t="s">
        <v>1121</v>
      </c>
      <c r="D63" s="812">
        <v>2</v>
      </c>
      <c r="E63" s="812" t="s">
        <v>19</v>
      </c>
      <c r="F63" s="812"/>
      <c r="G63" s="812"/>
      <c r="H63" s="812"/>
      <c r="I63" s="906"/>
      <c r="J63" s="812">
        <f t="shared" ref="J63" si="5">I63*D63</f>
        <v>0</v>
      </c>
      <c r="K63" s="812">
        <f t="shared" ref="K63" si="6">J63+H63</f>
        <v>0</v>
      </c>
    </row>
    <row r="65" spans="2:12">
      <c r="B65" s="812" t="s">
        <v>1122</v>
      </c>
      <c r="C65" s="812"/>
      <c r="D65" s="812">
        <v>1</v>
      </c>
      <c r="E65" s="812" t="s">
        <v>770</v>
      </c>
      <c r="F65" s="812"/>
      <c r="G65" s="906"/>
      <c r="H65" s="812"/>
      <c r="I65" s="812"/>
      <c r="J65" s="812"/>
      <c r="K65" s="812"/>
    </row>
    <row r="66" spans="2:12">
      <c r="B66" s="812" t="s">
        <v>1123</v>
      </c>
      <c r="C66" s="812"/>
      <c r="D66" s="812">
        <v>1</v>
      </c>
      <c r="E66" s="812" t="s">
        <v>770</v>
      </c>
      <c r="F66" s="812"/>
      <c r="G66" s="906"/>
      <c r="H66" s="812"/>
      <c r="I66" s="812"/>
      <c r="J66" s="812"/>
      <c r="K66" s="812"/>
    </row>
    <row r="67" spans="2:12">
      <c r="B67" s="812" t="s">
        <v>195</v>
      </c>
      <c r="C67" s="812"/>
      <c r="D67" s="812">
        <v>1</v>
      </c>
      <c r="E67" s="812" t="s">
        <v>770</v>
      </c>
      <c r="F67" s="812"/>
      <c r="G67" s="906"/>
      <c r="H67" s="812"/>
      <c r="I67" s="812"/>
      <c r="J67" s="812"/>
      <c r="K67" s="812"/>
    </row>
    <row r="68" spans="2:12">
      <c r="B68" s="812" t="s">
        <v>1124</v>
      </c>
      <c r="C68" s="812"/>
      <c r="D68" s="812">
        <v>1</v>
      </c>
      <c r="E68" s="812" t="s">
        <v>770</v>
      </c>
      <c r="F68" s="812"/>
      <c r="G68" s="906"/>
      <c r="H68" s="812"/>
      <c r="I68" s="812"/>
      <c r="J68" s="812"/>
      <c r="K68" s="812"/>
    </row>
    <row r="69" spans="2:12">
      <c r="B69" s="812" t="s">
        <v>1125</v>
      </c>
      <c r="C69" s="812"/>
      <c r="D69" s="812">
        <v>1</v>
      </c>
      <c r="E69" s="812" t="s">
        <v>770</v>
      </c>
      <c r="F69" s="812"/>
      <c r="G69" s="906"/>
      <c r="H69" s="812"/>
      <c r="I69" s="812"/>
      <c r="J69" s="812"/>
      <c r="K69" s="812"/>
    </row>
    <row r="73" spans="2:12">
      <c r="B73" s="810" t="s">
        <v>1126</v>
      </c>
      <c r="C73" s="810"/>
      <c r="D73" s="810"/>
      <c r="E73" s="810"/>
      <c r="F73" s="810"/>
      <c r="G73" s="810">
        <f>SUM(G65:G72)</f>
        <v>0</v>
      </c>
      <c r="H73" s="810">
        <f>SUM(H5:H71)</f>
        <v>0</v>
      </c>
      <c r="I73" s="810"/>
      <c r="J73" s="810">
        <f>SUM(J5:J71)</f>
        <v>0</v>
      </c>
      <c r="K73" s="810">
        <f>J73+H73+G73</f>
        <v>0</v>
      </c>
      <c r="L73" t="s">
        <v>1127</v>
      </c>
    </row>
  </sheetData>
  <sheetProtection algorithmName="SHA-512" hashValue="cpcYl18CHAKl+1sopwQlekZ0UnrHOrdAQ3acCm9TiwykJaIdcfpLMYYDyF1fX72EFZCqEdmSf9eSPCREbVjogw==" saltValue="3PIrvYW/+kn9c9UC4wiRjw==" spinCount="100000" sheet="1" objects="1" scenarios="1"/>
  <protectedRanges>
    <protectedRange sqref="G55 I55 I63 G65:G69" name="Oblast4"/>
    <protectedRange sqref="G20 I20 G28:G30 I28:I30 G32:G34 I32:I34" name="Oblast2"/>
    <protectedRange sqref="G5 I5 G13:G15 I13:I15 G17 I17" name="Oblast1"/>
    <protectedRange sqref="G38 I38 G48:G50 I48:I50 G52 I52" name="Oblast3"/>
  </protectedRanges>
  <pageMargins left="0.7" right="0.7" top="0.78740157499999996" bottom="0.78740157499999996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ED064-D71E-4906-972B-864036B50B00}">
  <dimension ref="A1:G2"/>
  <sheetViews>
    <sheetView workbookViewId="0"/>
  </sheetViews>
  <sheetFormatPr defaultRowHeight="12.75"/>
  <cols>
    <col min="1" max="16384" width="9.140625" style="817"/>
  </cols>
  <sheetData>
    <row r="1" spans="1:7">
      <c r="A1" s="815" t="s">
        <v>1128</v>
      </c>
      <c r="B1" s="816"/>
      <c r="C1" s="816"/>
      <c r="D1" s="816"/>
      <c r="E1" s="816"/>
      <c r="F1" s="816"/>
      <c r="G1" s="816"/>
    </row>
    <row r="2" spans="1:7" ht="67.5" customHeight="1">
      <c r="A2" s="1157" t="s">
        <v>1130</v>
      </c>
      <c r="B2" s="1157"/>
      <c r="C2" s="1157"/>
      <c r="D2" s="1157"/>
      <c r="E2" s="1157"/>
      <c r="F2" s="1157"/>
      <c r="G2" s="1157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925A8-28F6-4F6F-9C3B-6AE7528372F2}">
  <dimension ref="A1:C12"/>
  <sheetViews>
    <sheetView workbookViewId="0"/>
  </sheetViews>
  <sheetFormatPr defaultRowHeight="11.25"/>
  <cols>
    <col min="1" max="1" width="16.7109375" style="909" customWidth="1"/>
    <col min="2" max="2" width="53.7109375" style="909" customWidth="1"/>
    <col min="3" max="3" width="16.7109375" style="909" customWidth="1"/>
    <col min="4" max="16384" width="9.140625" style="909"/>
  </cols>
  <sheetData>
    <row r="1" spans="1:3">
      <c r="A1" s="907" t="s">
        <v>1131</v>
      </c>
      <c r="B1" s="908"/>
      <c r="C1" s="907"/>
    </row>
    <row r="2" spans="1:3">
      <c r="A2" s="907" t="s">
        <v>1132</v>
      </c>
      <c r="B2" s="908"/>
      <c r="C2" s="907"/>
    </row>
    <row r="3" spans="1:3" ht="12" thickBot="1"/>
    <row r="4" spans="1:3" ht="15">
      <c r="A4" s="910" t="s">
        <v>0</v>
      </c>
      <c r="B4" s="911">
        <v>45839</v>
      </c>
      <c r="C4" s="912"/>
    </row>
    <row r="5" spans="1:3" ht="15">
      <c r="A5" s="913" t="s">
        <v>1</v>
      </c>
      <c r="B5" s="914" t="s">
        <v>2</v>
      </c>
      <c r="C5" s="915"/>
    </row>
    <row r="6" spans="1:3" ht="15.75" thickBot="1">
      <c r="A6" s="916"/>
      <c r="B6" s="917" t="s">
        <v>3</v>
      </c>
      <c r="C6" s="918"/>
    </row>
    <row r="8" spans="1:3" ht="15">
      <c r="A8" s="919" t="s">
        <v>4</v>
      </c>
    </row>
    <row r="10" spans="1:3">
      <c r="A10" s="907" t="s">
        <v>5</v>
      </c>
      <c r="B10" s="908"/>
    </row>
    <row r="11" spans="1:3">
      <c r="A11" s="907" t="s">
        <v>1133</v>
      </c>
      <c r="B11" s="908"/>
    </row>
    <row r="12" spans="1:3">
      <c r="A12" s="907"/>
      <c r="B12" s="920"/>
    </row>
  </sheetData>
  <sheetProtection password="CB91" sheet="1"/>
  <protectedRanges>
    <protectedRange sqref="B1:B2 B10:B11" name="Oblast1"/>
  </protectedRange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ACB4D-024E-4A08-9E2C-8EF07E7B0546}">
  <dimension ref="A1:G105"/>
  <sheetViews>
    <sheetView workbookViewId="0">
      <selection sqref="A1:G1"/>
    </sheetView>
  </sheetViews>
  <sheetFormatPr defaultRowHeight="11.25"/>
  <cols>
    <col min="1" max="1" width="5.7109375" style="909" customWidth="1"/>
    <col min="2" max="2" width="11.7109375" style="909" customWidth="1"/>
    <col min="3" max="3" width="16.7109375" style="909" customWidth="1"/>
    <col min="4" max="5" width="11.7109375" style="909" customWidth="1"/>
    <col min="6" max="6" width="7.7109375" style="909" customWidth="1"/>
    <col min="7" max="7" width="11.7109375" style="909" customWidth="1"/>
    <col min="8" max="16384" width="9.140625" style="909"/>
  </cols>
  <sheetData>
    <row r="1" spans="1:7" ht="15.75">
      <c r="A1" s="1251" t="s">
        <v>6</v>
      </c>
      <c r="B1" s="1251"/>
      <c r="C1" s="1251"/>
      <c r="D1" s="1251"/>
      <c r="E1" s="1251"/>
      <c r="F1" s="1251"/>
      <c r="G1" s="1251"/>
    </row>
    <row r="2" spans="1:7">
      <c r="A2" s="921" t="s">
        <v>7</v>
      </c>
      <c r="B2" s="922" t="s">
        <v>8</v>
      </c>
      <c r="C2" s="922" t="s">
        <v>9</v>
      </c>
      <c r="D2" s="921" t="s">
        <v>10</v>
      </c>
      <c r="E2" s="921" t="s">
        <v>11</v>
      </c>
      <c r="F2" s="922" t="s">
        <v>12</v>
      </c>
      <c r="G2" s="921" t="s">
        <v>13</v>
      </c>
    </row>
    <row r="3" spans="1:7" ht="45">
      <c r="A3" s="923">
        <v>1</v>
      </c>
      <c r="B3" s="924" t="s">
        <v>14</v>
      </c>
      <c r="C3" s="924" t="s">
        <v>15</v>
      </c>
      <c r="D3" s="925"/>
      <c r="E3" s="926">
        <v>18</v>
      </c>
      <c r="F3" s="924" t="s">
        <v>16</v>
      </c>
      <c r="G3" s="926">
        <f>(D3)*(E3)</f>
        <v>0</v>
      </c>
    </row>
    <row r="4" spans="1:7" ht="33.75">
      <c r="A4" s="923">
        <v>2</v>
      </c>
      <c r="B4" s="924" t="s">
        <v>17</v>
      </c>
      <c r="C4" s="924" t="s">
        <v>18</v>
      </c>
      <c r="D4" s="927"/>
      <c r="E4" s="926">
        <v>52</v>
      </c>
      <c r="F4" s="924" t="s">
        <v>19</v>
      </c>
      <c r="G4" s="926">
        <f t="shared" ref="G4:G13" si="0">(D4)*(E4)</f>
        <v>0</v>
      </c>
    </row>
    <row r="5" spans="1:7" ht="33.75">
      <c r="A5" s="923">
        <v>3</v>
      </c>
      <c r="B5" s="924" t="s">
        <v>20</v>
      </c>
      <c r="C5" s="924" t="s">
        <v>21</v>
      </c>
      <c r="D5" s="927"/>
      <c r="E5" s="926">
        <v>8</v>
      </c>
      <c r="F5" s="924" t="s">
        <v>19</v>
      </c>
      <c r="G5" s="926">
        <f t="shared" si="0"/>
        <v>0</v>
      </c>
    </row>
    <row r="6" spans="1:7" ht="33.75">
      <c r="A6" s="923">
        <v>4</v>
      </c>
      <c r="B6" s="924" t="s">
        <v>22</v>
      </c>
      <c r="C6" s="924" t="s">
        <v>23</v>
      </c>
      <c r="D6" s="927"/>
      <c r="E6" s="926">
        <v>8</v>
      </c>
      <c r="F6" s="924" t="s">
        <v>19</v>
      </c>
      <c r="G6" s="926">
        <f t="shared" si="0"/>
        <v>0</v>
      </c>
    </row>
    <row r="7" spans="1:7" ht="33.75">
      <c r="A7" s="923">
        <v>5</v>
      </c>
      <c r="B7" s="924" t="s">
        <v>24</v>
      </c>
      <c r="C7" s="924" t="s">
        <v>25</v>
      </c>
      <c r="D7" s="927"/>
      <c r="E7" s="926">
        <v>16</v>
      </c>
      <c r="F7" s="924" t="s">
        <v>19</v>
      </c>
      <c r="G7" s="926">
        <f t="shared" si="0"/>
        <v>0</v>
      </c>
    </row>
    <row r="8" spans="1:7" ht="22.5">
      <c r="A8" s="923">
        <v>6</v>
      </c>
      <c r="B8" s="924" t="s">
        <v>26</v>
      </c>
      <c r="C8" s="924" t="s">
        <v>27</v>
      </c>
      <c r="D8" s="927"/>
      <c r="E8" s="926">
        <v>86</v>
      </c>
      <c r="F8" s="924" t="s">
        <v>16</v>
      </c>
      <c r="G8" s="926">
        <f t="shared" si="0"/>
        <v>0</v>
      </c>
    </row>
    <row r="9" spans="1:7" ht="22.5">
      <c r="A9" s="923">
        <v>7</v>
      </c>
      <c r="B9" s="924" t="s">
        <v>28</v>
      </c>
      <c r="C9" s="924" t="s">
        <v>29</v>
      </c>
      <c r="D9" s="927"/>
      <c r="E9" s="926">
        <v>172</v>
      </c>
      <c r="F9" s="924" t="s">
        <v>16</v>
      </c>
      <c r="G9" s="926">
        <f t="shared" si="0"/>
        <v>0</v>
      </c>
    </row>
    <row r="10" spans="1:7" ht="22.5">
      <c r="A10" s="923">
        <v>8</v>
      </c>
      <c r="B10" s="924" t="s">
        <v>30</v>
      </c>
      <c r="C10" s="924" t="s">
        <v>31</v>
      </c>
      <c r="D10" s="927"/>
      <c r="E10" s="926">
        <v>37</v>
      </c>
      <c r="F10" s="924" t="s">
        <v>16</v>
      </c>
      <c r="G10" s="926">
        <f t="shared" si="0"/>
        <v>0</v>
      </c>
    </row>
    <row r="11" spans="1:7" ht="22.5">
      <c r="A11" s="923">
        <v>9</v>
      </c>
      <c r="B11" s="924" t="s">
        <v>32</v>
      </c>
      <c r="C11" s="924" t="s">
        <v>33</v>
      </c>
      <c r="D11" s="927"/>
      <c r="E11" s="926">
        <v>58</v>
      </c>
      <c r="F11" s="924" t="s">
        <v>16</v>
      </c>
      <c r="G11" s="926">
        <f t="shared" si="0"/>
        <v>0</v>
      </c>
    </row>
    <row r="12" spans="1:7" ht="22.5">
      <c r="A12" s="923">
        <v>10</v>
      </c>
      <c r="B12" s="924" t="s">
        <v>34</v>
      </c>
      <c r="C12" s="924" t="s">
        <v>35</v>
      </c>
      <c r="D12" s="927"/>
      <c r="E12" s="926">
        <v>90</v>
      </c>
      <c r="F12" s="924" t="s">
        <v>16</v>
      </c>
      <c r="G12" s="926">
        <f t="shared" si="0"/>
        <v>0</v>
      </c>
    </row>
    <row r="13" spans="1:7" ht="22.5">
      <c r="A13" s="923">
        <v>11</v>
      </c>
      <c r="B13" s="924" t="s">
        <v>36</v>
      </c>
      <c r="C13" s="924" t="s">
        <v>37</v>
      </c>
      <c r="D13" s="927"/>
      <c r="E13" s="926">
        <v>2</v>
      </c>
      <c r="F13" s="924" t="s">
        <v>19</v>
      </c>
      <c r="G13" s="926">
        <f t="shared" si="0"/>
        <v>0</v>
      </c>
    </row>
    <row r="14" spans="1:7" ht="22.5">
      <c r="A14" s="923">
        <v>12</v>
      </c>
      <c r="B14" s="924" t="s">
        <v>38</v>
      </c>
      <c r="C14" s="924" t="s">
        <v>39</v>
      </c>
      <c r="D14" s="927"/>
      <c r="E14" s="926">
        <v>23</v>
      </c>
      <c r="F14" s="924" t="s">
        <v>19</v>
      </c>
      <c r="G14" s="926">
        <f>(D14)*(E14)</f>
        <v>0</v>
      </c>
    </row>
    <row r="15" spans="1:7">
      <c r="F15" s="907" t="s">
        <v>40</v>
      </c>
      <c r="G15" s="928">
        <f>SUM(G3:G14)</f>
        <v>0</v>
      </c>
    </row>
    <row r="16" spans="1:7" ht="12" thickBot="1">
      <c r="A16" s="929" t="s">
        <v>41</v>
      </c>
    </row>
    <row r="17" spans="1:7" ht="12.75" thickTop="1">
      <c r="A17" s="930"/>
      <c r="B17" s="930"/>
      <c r="C17" s="930"/>
      <c r="D17" s="930"/>
      <c r="E17" s="930"/>
      <c r="F17" s="930"/>
      <c r="G17" s="931">
        <f>(G15)</f>
        <v>0</v>
      </c>
    </row>
    <row r="19" spans="1:7" ht="12">
      <c r="C19" s="932" t="s">
        <v>42</v>
      </c>
      <c r="D19" s="933">
        <f>(G15)</f>
        <v>0</v>
      </c>
    </row>
    <row r="21" spans="1:7" ht="15.75">
      <c r="A21" s="1251" t="s">
        <v>43</v>
      </c>
      <c r="B21" s="1251"/>
      <c r="C21" s="1251"/>
      <c r="D21" s="1251"/>
      <c r="E21" s="1251"/>
      <c r="F21" s="1251"/>
      <c r="G21" s="1251"/>
    </row>
    <row r="22" spans="1:7">
      <c r="A22" s="921" t="s">
        <v>7</v>
      </c>
      <c r="B22" s="922" t="s">
        <v>8</v>
      </c>
      <c r="C22" s="922" t="s">
        <v>9</v>
      </c>
      <c r="D22" s="921" t="s">
        <v>10</v>
      </c>
      <c r="E22" s="921" t="s">
        <v>11</v>
      </c>
      <c r="F22" s="922" t="s">
        <v>12</v>
      </c>
      <c r="G22" s="921" t="s">
        <v>13</v>
      </c>
    </row>
    <row r="23" spans="1:7" ht="33.75">
      <c r="A23" s="923">
        <v>1</v>
      </c>
      <c r="B23" s="924" t="s">
        <v>44</v>
      </c>
      <c r="C23" s="924" t="s">
        <v>45</v>
      </c>
      <c r="D23" s="927"/>
      <c r="E23" s="926">
        <v>7.0000000000000007E-2</v>
      </c>
      <c r="F23" s="924" t="s">
        <v>46</v>
      </c>
      <c r="G23" s="926">
        <f>(D23)*(E23)</f>
        <v>0</v>
      </c>
    </row>
    <row r="24" spans="1:7">
      <c r="A24" s="923">
        <v>2</v>
      </c>
      <c r="B24" s="924" t="s">
        <v>47</v>
      </c>
      <c r="C24" s="924" t="s">
        <v>48</v>
      </c>
      <c r="D24" s="927"/>
      <c r="E24" s="926">
        <v>14</v>
      </c>
      <c r="F24" s="924" t="s">
        <v>49</v>
      </c>
      <c r="G24" s="926">
        <f t="shared" ref="G24:G36" si="1">(D24)*(E24)</f>
        <v>0</v>
      </c>
    </row>
    <row r="25" spans="1:7" ht="22.5">
      <c r="A25" s="923">
        <v>3</v>
      </c>
      <c r="B25" s="924" t="s">
        <v>50</v>
      </c>
      <c r="C25" s="924" t="s">
        <v>51</v>
      </c>
      <c r="D25" s="927"/>
      <c r="E25" s="926">
        <v>15</v>
      </c>
      <c r="F25" s="924" t="s">
        <v>49</v>
      </c>
      <c r="G25" s="926">
        <f t="shared" si="1"/>
        <v>0</v>
      </c>
    </row>
    <row r="26" spans="1:7" ht="33.75">
      <c r="A26" s="923">
        <v>4</v>
      </c>
      <c r="B26" s="924" t="s">
        <v>52</v>
      </c>
      <c r="C26" s="924" t="s">
        <v>53</v>
      </c>
      <c r="D26" s="927"/>
      <c r="E26" s="926">
        <v>3.5</v>
      </c>
      <c r="F26" s="924" t="s">
        <v>54</v>
      </c>
      <c r="G26" s="926">
        <f t="shared" si="1"/>
        <v>0</v>
      </c>
    </row>
    <row r="27" spans="1:7" ht="33.75">
      <c r="A27" s="923">
        <v>5</v>
      </c>
      <c r="B27" s="924" t="s">
        <v>55</v>
      </c>
      <c r="C27" s="924" t="s">
        <v>56</v>
      </c>
      <c r="D27" s="927"/>
      <c r="E27" s="926">
        <v>3.5</v>
      </c>
      <c r="F27" s="924" t="s">
        <v>54</v>
      </c>
      <c r="G27" s="926">
        <f t="shared" si="1"/>
        <v>0</v>
      </c>
    </row>
    <row r="28" spans="1:7" ht="33.75">
      <c r="A28" s="923">
        <v>6</v>
      </c>
      <c r="B28" s="924" t="s">
        <v>57</v>
      </c>
      <c r="C28" s="924" t="s">
        <v>58</v>
      </c>
      <c r="D28" s="927"/>
      <c r="E28" s="926">
        <v>59</v>
      </c>
      <c r="F28" s="924" t="s">
        <v>16</v>
      </c>
      <c r="G28" s="926">
        <f t="shared" si="1"/>
        <v>0</v>
      </c>
    </row>
    <row r="29" spans="1:7" ht="22.5">
      <c r="A29" s="923">
        <v>7</v>
      </c>
      <c r="B29" s="924" t="s">
        <v>59</v>
      </c>
      <c r="C29" s="924" t="s">
        <v>60</v>
      </c>
      <c r="D29" s="927"/>
      <c r="E29" s="926">
        <v>4.7</v>
      </c>
      <c r="F29" s="924" t="s">
        <v>54</v>
      </c>
      <c r="G29" s="926">
        <f t="shared" si="1"/>
        <v>0</v>
      </c>
    </row>
    <row r="30" spans="1:7" ht="33.75">
      <c r="A30" s="923">
        <v>8</v>
      </c>
      <c r="B30" s="924" t="s">
        <v>61</v>
      </c>
      <c r="C30" s="924" t="s">
        <v>62</v>
      </c>
      <c r="D30" s="927"/>
      <c r="E30" s="926">
        <v>5</v>
      </c>
      <c r="F30" s="924" t="s">
        <v>16</v>
      </c>
      <c r="G30" s="926">
        <f t="shared" si="1"/>
        <v>0</v>
      </c>
    </row>
    <row r="31" spans="1:7" ht="33.75">
      <c r="A31" s="923">
        <v>9</v>
      </c>
      <c r="B31" s="924" t="s">
        <v>63</v>
      </c>
      <c r="C31" s="924" t="s">
        <v>64</v>
      </c>
      <c r="D31" s="927"/>
      <c r="E31" s="926">
        <v>59</v>
      </c>
      <c r="F31" s="924" t="s">
        <v>16</v>
      </c>
      <c r="G31" s="926">
        <f t="shared" si="1"/>
        <v>0</v>
      </c>
    </row>
    <row r="32" spans="1:7" ht="22.5">
      <c r="A32" s="923">
        <v>10</v>
      </c>
      <c r="B32" s="924" t="s">
        <v>65</v>
      </c>
      <c r="C32" s="924" t="s">
        <v>66</v>
      </c>
      <c r="D32" s="927"/>
      <c r="E32" s="926">
        <v>59</v>
      </c>
      <c r="F32" s="924" t="s">
        <v>16</v>
      </c>
      <c r="G32" s="926">
        <f t="shared" si="1"/>
        <v>0</v>
      </c>
    </row>
    <row r="33" spans="1:7" ht="22.5">
      <c r="A33" s="923">
        <v>11</v>
      </c>
      <c r="B33" s="924" t="s">
        <v>67</v>
      </c>
      <c r="C33" s="924" t="s">
        <v>68</v>
      </c>
      <c r="D33" s="927"/>
      <c r="E33" s="926">
        <v>443</v>
      </c>
      <c r="F33" s="924" t="s">
        <v>16</v>
      </c>
      <c r="G33" s="926">
        <f t="shared" si="1"/>
        <v>0</v>
      </c>
    </row>
    <row r="34" spans="1:7" ht="33.75">
      <c r="A34" s="923">
        <v>12</v>
      </c>
      <c r="B34" s="924" t="s">
        <v>69</v>
      </c>
      <c r="C34" s="924" t="s">
        <v>70</v>
      </c>
      <c r="D34" s="927"/>
      <c r="E34" s="926">
        <v>59</v>
      </c>
      <c r="F34" s="924" t="s">
        <v>16</v>
      </c>
      <c r="G34" s="926">
        <f t="shared" si="1"/>
        <v>0</v>
      </c>
    </row>
    <row r="35" spans="1:7">
      <c r="A35" s="923">
        <v>13</v>
      </c>
      <c r="B35" s="924" t="s">
        <v>71</v>
      </c>
      <c r="C35" s="924" t="s">
        <v>72</v>
      </c>
      <c r="D35" s="927"/>
      <c r="E35" s="926">
        <v>14</v>
      </c>
      <c r="F35" s="924" t="s">
        <v>49</v>
      </c>
      <c r="G35" s="926">
        <f t="shared" si="1"/>
        <v>0</v>
      </c>
    </row>
    <row r="36" spans="1:7" ht="78.75">
      <c r="A36" s="923">
        <v>14</v>
      </c>
      <c r="B36" s="924" t="s">
        <v>73</v>
      </c>
      <c r="C36" s="924" t="s">
        <v>74</v>
      </c>
      <c r="D36" s="927"/>
      <c r="E36" s="926">
        <v>15</v>
      </c>
      <c r="F36" s="924" t="s">
        <v>49</v>
      </c>
      <c r="G36" s="926">
        <f t="shared" si="1"/>
        <v>0</v>
      </c>
    </row>
    <row r="37" spans="1:7" ht="33.75">
      <c r="A37" s="923">
        <v>15</v>
      </c>
      <c r="B37" s="924" t="s">
        <v>75</v>
      </c>
      <c r="C37" s="924" t="s">
        <v>76</v>
      </c>
      <c r="D37" s="927"/>
      <c r="E37" s="926">
        <v>0.74</v>
      </c>
      <c r="F37" s="924" t="s">
        <v>54</v>
      </c>
      <c r="G37" s="926">
        <f>(D37)*(E37)</f>
        <v>0</v>
      </c>
    </row>
    <row r="38" spans="1:7">
      <c r="F38" s="907" t="s">
        <v>40</v>
      </c>
      <c r="G38" s="928">
        <f>SUM(G23:G37)</f>
        <v>0</v>
      </c>
    </row>
    <row r="39" spans="1:7" ht="12" thickBot="1">
      <c r="A39" s="929" t="s">
        <v>41</v>
      </c>
    </row>
    <row r="40" spans="1:7" ht="12.75" thickTop="1">
      <c r="A40" s="930"/>
      <c r="B40" s="930"/>
      <c r="C40" s="930"/>
      <c r="D40" s="930"/>
      <c r="E40" s="930"/>
      <c r="F40" s="930"/>
      <c r="G40" s="931">
        <f>(G38)</f>
        <v>0</v>
      </c>
    </row>
    <row r="42" spans="1:7" ht="12">
      <c r="C42" s="932" t="s">
        <v>42</v>
      </c>
      <c r="D42" s="933">
        <f>(G38)</f>
        <v>0</v>
      </c>
    </row>
    <row r="44" spans="1:7" ht="15.75">
      <c r="A44" s="1251" t="s">
        <v>77</v>
      </c>
      <c r="B44" s="1251"/>
      <c r="C44" s="1251"/>
      <c r="D44" s="1251"/>
      <c r="E44" s="1251"/>
      <c r="F44" s="1251"/>
      <c r="G44" s="1251"/>
    </row>
    <row r="45" spans="1:7">
      <c r="A45" s="921" t="s">
        <v>7</v>
      </c>
      <c r="B45" s="922" t="s">
        <v>8</v>
      </c>
      <c r="C45" s="922" t="s">
        <v>9</v>
      </c>
      <c r="D45" s="921" t="s">
        <v>10</v>
      </c>
      <c r="E45" s="921" t="s">
        <v>11</v>
      </c>
      <c r="F45" s="922" t="s">
        <v>12</v>
      </c>
      <c r="G45" s="921" t="s">
        <v>13</v>
      </c>
    </row>
    <row r="46" spans="1:7" ht="56.25">
      <c r="A46" s="923">
        <v>1</v>
      </c>
      <c r="B46" s="924" t="s">
        <v>78</v>
      </c>
      <c r="C46" s="924" t="s">
        <v>79</v>
      </c>
      <c r="D46" s="927"/>
      <c r="E46" s="926">
        <v>2</v>
      </c>
      <c r="F46" s="924" t="s">
        <v>80</v>
      </c>
      <c r="G46" s="926">
        <f>(D46)*(E46)</f>
        <v>0</v>
      </c>
    </row>
    <row r="47" spans="1:7">
      <c r="F47" s="907" t="s">
        <v>40</v>
      </c>
      <c r="G47" s="928">
        <f>SUM(G46)</f>
        <v>0</v>
      </c>
    </row>
    <row r="48" spans="1:7" ht="12" thickBot="1">
      <c r="A48" s="929" t="s">
        <v>41</v>
      </c>
    </row>
    <row r="49" spans="1:7" ht="12.75" thickTop="1">
      <c r="A49" s="930"/>
      <c r="B49" s="930"/>
      <c r="C49" s="930"/>
      <c r="D49" s="930"/>
      <c r="E49" s="930"/>
      <c r="F49" s="930"/>
      <c r="G49" s="931">
        <f>(G47)</f>
        <v>0</v>
      </c>
    </row>
    <row r="51" spans="1:7" ht="12">
      <c r="C51" s="932" t="s">
        <v>42</v>
      </c>
      <c r="D51" s="933">
        <f>(G47)</f>
        <v>0</v>
      </c>
    </row>
    <row r="53" spans="1:7" ht="15.75">
      <c r="A53" s="1251" t="s">
        <v>81</v>
      </c>
      <c r="B53" s="1251"/>
      <c r="C53" s="1251"/>
      <c r="D53" s="1251"/>
      <c r="E53" s="1251"/>
      <c r="F53" s="1251"/>
      <c r="G53" s="1251"/>
    </row>
    <row r="54" spans="1:7">
      <c r="A54" s="921" t="s">
        <v>7</v>
      </c>
      <c r="B54" s="922" t="s">
        <v>8</v>
      </c>
      <c r="C54" s="922" t="s">
        <v>9</v>
      </c>
      <c r="D54" s="921" t="s">
        <v>10</v>
      </c>
      <c r="E54" s="921" t="s">
        <v>11</v>
      </c>
      <c r="F54" s="922" t="s">
        <v>12</v>
      </c>
      <c r="G54" s="921" t="s">
        <v>13</v>
      </c>
    </row>
    <row r="55" spans="1:7" ht="22.5">
      <c r="A55" s="923">
        <v>1</v>
      </c>
      <c r="B55" s="924" t="s">
        <v>82</v>
      </c>
      <c r="C55" s="924" t="s">
        <v>83</v>
      </c>
      <c r="D55" s="927"/>
      <c r="E55" s="926">
        <v>90</v>
      </c>
      <c r="F55" s="924" t="s">
        <v>16</v>
      </c>
      <c r="G55" s="926">
        <f>(D55)*(E55)</f>
        <v>0</v>
      </c>
    </row>
    <row r="56" spans="1:7" ht="33.75">
      <c r="A56" s="923">
        <v>2</v>
      </c>
      <c r="B56" s="924" t="s">
        <v>84</v>
      </c>
      <c r="C56" s="924" t="s">
        <v>85</v>
      </c>
      <c r="D56" s="927"/>
      <c r="E56" s="926">
        <v>86</v>
      </c>
      <c r="F56" s="924" t="s">
        <v>16</v>
      </c>
      <c r="G56" s="926">
        <f t="shared" ref="G56:G67" si="2">(D56)*(E56)</f>
        <v>0</v>
      </c>
    </row>
    <row r="57" spans="1:7">
      <c r="A57" s="923">
        <v>3</v>
      </c>
      <c r="B57" s="924" t="s">
        <v>86</v>
      </c>
      <c r="C57" s="924" t="s">
        <v>87</v>
      </c>
      <c r="D57" s="927"/>
      <c r="E57" s="926">
        <v>172</v>
      </c>
      <c r="F57" s="924" t="s">
        <v>16</v>
      </c>
      <c r="G57" s="926">
        <f t="shared" si="2"/>
        <v>0</v>
      </c>
    </row>
    <row r="58" spans="1:7">
      <c r="A58" s="923">
        <v>4</v>
      </c>
      <c r="B58" s="924" t="s">
        <v>88</v>
      </c>
      <c r="C58" s="924" t="s">
        <v>89</v>
      </c>
      <c r="D58" s="927"/>
      <c r="E58" s="926">
        <v>37</v>
      </c>
      <c r="F58" s="924" t="s">
        <v>16</v>
      </c>
      <c r="G58" s="926">
        <f t="shared" si="2"/>
        <v>0</v>
      </c>
    </row>
    <row r="59" spans="1:7">
      <c r="A59" s="923">
        <v>5</v>
      </c>
      <c r="B59" s="924" t="s">
        <v>90</v>
      </c>
      <c r="C59" s="924" t="s">
        <v>91</v>
      </c>
      <c r="D59" s="927"/>
      <c r="E59" s="926">
        <v>58</v>
      </c>
      <c r="F59" s="924" t="s">
        <v>16</v>
      </c>
      <c r="G59" s="926">
        <f t="shared" si="2"/>
        <v>0</v>
      </c>
    </row>
    <row r="60" spans="1:7">
      <c r="A60" s="923">
        <v>6</v>
      </c>
      <c r="B60" s="924" t="s">
        <v>92</v>
      </c>
      <c r="C60" s="924" t="s">
        <v>93</v>
      </c>
      <c r="D60" s="927"/>
      <c r="E60" s="926">
        <v>258</v>
      </c>
      <c r="F60" s="924" t="s">
        <v>16</v>
      </c>
      <c r="G60" s="926">
        <f t="shared" si="2"/>
        <v>0</v>
      </c>
    </row>
    <row r="61" spans="1:7">
      <c r="A61" s="923">
        <v>7</v>
      </c>
      <c r="B61" s="924" t="s">
        <v>94</v>
      </c>
      <c r="C61" s="924" t="s">
        <v>95</v>
      </c>
      <c r="D61" s="927"/>
      <c r="E61" s="926">
        <v>95</v>
      </c>
      <c r="F61" s="924" t="s">
        <v>16</v>
      </c>
      <c r="G61" s="926">
        <f t="shared" si="2"/>
        <v>0</v>
      </c>
    </row>
    <row r="62" spans="1:7">
      <c r="A62" s="923">
        <v>8</v>
      </c>
      <c r="B62" s="924" t="s">
        <v>96</v>
      </c>
      <c r="C62" s="924" t="s">
        <v>97</v>
      </c>
      <c r="D62" s="927"/>
      <c r="E62" s="926">
        <v>90</v>
      </c>
      <c r="F62" s="924" t="s">
        <v>16</v>
      </c>
      <c r="G62" s="926">
        <f t="shared" si="2"/>
        <v>0</v>
      </c>
    </row>
    <row r="63" spans="1:7" ht="33.75">
      <c r="A63" s="923">
        <v>9</v>
      </c>
      <c r="B63" s="924" t="s">
        <v>98</v>
      </c>
      <c r="C63" s="924" t="s">
        <v>99</v>
      </c>
      <c r="D63" s="927"/>
      <c r="E63" s="926">
        <v>18</v>
      </c>
      <c r="F63" s="924" t="s">
        <v>16</v>
      </c>
      <c r="G63" s="926">
        <f t="shared" si="2"/>
        <v>0</v>
      </c>
    </row>
    <row r="64" spans="1:7" ht="22.5">
      <c r="A64" s="923">
        <v>10</v>
      </c>
      <c r="B64" s="924" t="s">
        <v>100</v>
      </c>
      <c r="C64" s="924" t="s">
        <v>101</v>
      </c>
      <c r="D64" s="927"/>
      <c r="E64" s="926">
        <v>0.74</v>
      </c>
      <c r="F64" s="924" t="s">
        <v>54</v>
      </c>
      <c r="G64" s="926">
        <f t="shared" si="2"/>
        <v>0</v>
      </c>
    </row>
    <row r="65" spans="1:7" ht="33.75">
      <c r="A65" s="923">
        <v>11</v>
      </c>
      <c r="B65" s="924" t="s">
        <v>102</v>
      </c>
      <c r="C65" s="924" t="s">
        <v>103</v>
      </c>
      <c r="D65" s="927"/>
      <c r="E65" s="926">
        <v>7.08</v>
      </c>
      <c r="F65" s="924" t="s">
        <v>54</v>
      </c>
      <c r="G65" s="926">
        <f t="shared" si="2"/>
        <v>0</v>
      </c>
    </row>
    <row r="66" spans="1:7" ht="22.5">
      <c r="A66" s="923">
        <v>12</v>
      </c>
      <c r="B66" s="924" t="s">
        <v>104</v>
      </c>
      <c r="C66" s="924" t="s">
        <v>105</v>
      </c>
      <c r="D66" s="927"/>
      <c r="E66" s="926">
        <v>59</v>
      </c>
      <c r="F66" s="924" t="s">
        <v>16</v>
      </c>
      <c r="G66" s="926">
        <f t="shared" si="2"/>
        <v>0</v>
      </c>
    </row>
    <row r="67" spans="1:7" ht="22.5">
      <c r="A67" s="923">
        <v>13</v>
      </c>
      <c r="B67" s="924" t="s">
        <v>106</v>
      </c>
      <c r="C67" s="924" t="s">
        <v>107</v>
      </c>
      <c r="D67" s="927"/>
      <c r="E67" s="926">
        <v>16</v>
      </c>
      <c r="F67" s="924" t="s">
        <v>19</v>
      </c>
      <c r="G67" s="926">
        <f t="shared" si="2"/>
        <v>0</v>
      </c>
    </row>
    <row r="68" spans="1:7" ht="33.75">
      <c r="A68" s="923">
        <v>14</v>
      </c>
      <c r="B68" s="924" t="s">
        <v>108</v>
      </c>
      <c r="C68" s="924" t="s">
        <v>109</v>
      </c>
      <c r="D68" s="927"/>
      <c r="E68" s="926">
        <v>23</v>
      </c>
      <c r="F68" s="924" t="s">
        <v>19</v>
      </c>
      <c r="G68" s="926">
        <f>(D68)*(E68)</f>
        <v>0</v>
      </c>
    </row>
    <row r="69" spans="1:7" ht="12" thickBot="1">
      <c r="A69" s="929" t="s">
        <v>110</v>
      </c>
    </row>
    <row r="70" spans="1:7" ht="12.75" thickTop="1">
      <c r="A70" s="930"/>
      <c r="B70" s="930"/>
      <c r="C70" s="930"/>
      <c r="D70" s="930"/>
      <c r="E70" s="930"/>
      <c r="F70" s="930"/>
      <c r="G70" s="931">
        <f>SUM(G55:G68)</f>
        <v>0</v>
      </c>
    </row>
    <row r="72" spans="1:7" ht="12">
      <c r="C72" s="932" t="s">
        <v>111</v>
      </c>
      <c r="D72" s="933">
        <f>(G70)</f>
        <v>0</v>
      </c>
    </row>
    <row r="74" spans="1:7" ht="15.75">
      <c r="A74" s="1251" t="s">
        <v>112</v>
      </c>
      <c r="B74" s="1251"/>
      <c r="C74" s="1251"/>
      <c r="D74" s="1251"/>
      <c r="E74" s="1251"/>
      <c r="F74" s="1251"/>
      <c r="G74" s="1251"/>
    </row>
    <row r="75" spans="1:7">
      <c r="A75" s="921" t="s">
        <v>7</v>
      </c>
      <c r="B75" s="922" t="s">
        <v>8</v>
      </c>
      <c r="C75" s="922" t="s">
        <v>9</v>
      </c>
      <c r="D75" s="921" t="s">
        <v>10</v>
      </c>
      <c r="E75" s="921" t="s">
        <v>11</v>
      </c>
      <c r="F75" s="922" t="s">
        <v>12</v>
      </c>
      <c r="G75" s="921" t="s">
        <v>13</v>
      </c>
    </row>
    <row r="76" spans="1:7" ht="45">
      <c r="A76" s="923">
        <v>1</v>
      </c>
      <c r="B76" s="924" t="s">
        <v>82</v>
      </c>
      <c r="C76" s="924" t="s">
        <v>113</v>
      </c>
      <c r="D76" s="927"/>
      <c r="E76" s="926">
        <v>2</v>
      </c>
      <c r="F76" s="924" t="s">
        <v>80</v>
      </c>
      <c r="G76" s="926">
        <f>(D76)*(E76)</f>
        <v>0</v>
      </c>
    </row>
    <row r="77" spans="1:7" ht="45">
      <c r="A77" s="923">
        <v>2</v>
      </c>
      <c r="B77" s="924" t="s">
        <v>84</v>
      </c>
      <c r="C77" s="924" t="s">
        <v>114</v>
      </c>
      <c r="D77" s="927"/>
      <c r="E77" s="926">
        <v>1</v>
      </c>
      <c r="F77" s="924" t="s">
        <v>80</v>
      </c>
      <c r="G77" s="926">
        <f t="shared" ref="G77:G87" si="3">(D77)*(E77)</f>
        <v>0</v>
      </c>
    </row>
    <row r="78" spans="1:7" ht="33.75">
      <c r="A78" s="923">
        <v>3</v>
      </c>
      <c r="B78" s="924" t="s">
        <v>86</v>
      </c>
      <c r="C78" s="924" t="s">
        <v>115</v>
      </c>
      <c r="D78" s="927"/>
      <c r="E78" s="926">
        <v>1</v>
      </c>
      <c r="F78" s="924" t="s">
        <v>19</v>
      </c>
      <c r="G78" s="926">
        <f t="shared" si="3"/>
        <v>0</v>
      </c>
    </row>
    <row r="79" spans="1:7" ht="45">
      <c r="A79" s="923">
        <v>4</v>
      </c>
      <c r="B79" s="924" t="s">
        <v>88</v>
      </c>
      <c r="C79" s="924" t="s">
        <v>116</v>
      </c>
      <c r="D79" s="927"/>
      <c r="E79" s="926">
        <v>1</v>
      </c>
      <c r="F79" s="924" t="s">
        <v>80</v>
      </c>
      <c r="G79" s="926">
        <f t="shared" si="3"/>
        <v>0</v>
      </c>
    </row>
    <row r="80" spans="1:7" ht="33.75">
      <c r="A80" s="923">
        <v>5</v>
      </c>
      <c r="B80" s="924" t="s">
        <v>90</v>
      </c>
      <c r="C80" s="924" t="s">
        <v>117</v>
      </c>
      <c r="D80" s="927"/>
      <c r="E80" s="926">
        <v>1</v>
      </c>
      <c r="F80" s="924" t="s">
        <v>80</v>
      </c>
      <c r="G80" s="926">
        <f t="shared" si="3"/>
        <v>0</v>
      </c>
    </row>
    <row r="81" spans="1:7" ht="33.75">
      <c r="A81" s="923">
        <v>6</v>
      </c>
      <c r="B81" s="924" t="s">
        <v>92</v>
      </c>
      <c r="C81" s="924" t="s">
        <v>118</v>
      </c>
      <c r="D81" s="927"/>
      <c r="E81" s="926">
        <v>1</v>
      </c>
      <c r="F81" s="924" t="s">
        <v>80</v>
      </c>
      <c r="G81" s="926">
        <f t="shared" si="3"/>
        <v>0</v>
      </c>
    </row>
    <row r="82" spans="1:7" ht="22.5">
      <c r="A82" s="923">
        <v>7</v>
      </c>
      <c r="B82" s="924" t="s">
        <v>94</v>
      </c>
      <c r="C82" s="924" t="s">
        <v>119</v>
      </c>
      <c r="D82" s="927"/>
      <c r="E82" s="926">
        <v>1</v>
      </c>
      <c r="F82" s="924" t="s">
        <v>80</v>
      </c>
      <c r="G82" s="926">
        <f t="shared" si="3"/>
        <v>0</v>
      </c>
    </row>
    <row r="83" spans="1:7" ht="33.75">
      <c r="A83" s="923">
        <v>8</v>
      </c>
      <c r="B83" s="924" t="s">
        <v>96</v>
      </c>
      <c r="C83" s="924" t="s">
        <v>120</v>
      </c>
      <c r="D83" s="927"/>
      <c r="E83" s="926">
        <v>1</v>
      </c>
      <c r="F83" s="924" t="s">
        <v>80</v>
      </c>
      <c r="G83" s="926">
        <f t="shared" si="3"/>
        <v>0</v>
      </c>
    </row>
    <row r="84" spans="1:7" ht="45">
      <c r="A84" s="923">
        <v>9</v>
      </c>
      <c r="B84" s="924" t="s">
        <v>98</v>
      </c>
      <c r="C84" s="924" t="s">
        <v>121</v>
      </c>
      <c r="D84" s="927"/>
      <c r="E84" s="926">
        <v>2</v>
      </c>
      <c r="F84" s="924" t="s">
        <v>19</v>
      </c>
      <c r="G84" s="926">
        <f t="shared" si="3"/>
        <v>0</v>
      </c>
    </row>
    <row r="85" spans="1:7" ht="33.75">
      <c r="A85" s="923">
        <v>10</v>
      </c>
      <c r="B85" s="924" t="s">
        <v>100</v>
      </c>
      <c r="C85" s="924" t="s">
        <v>122</v>
      </c>
      <c r="D85" s="927"/>
      <c r="E85" s="926">
        <v>1</v>
      </c>
      <c r="F85" s="924" t="s">
        <v>19</v>
      </c>
      <c r="G85" s="926">
        <f t="shared" si="3"/>
        <v>0</v>
      </c>
    </row>
    <row r="86" spans="1:7" ht="33.75">
      <c r="A86" s="923">
        <v>11</v>
      </c>
      <c r="B86" s="924" t="s">
        <v>102</v>
      </c>
      <c r="C86" s="924" t="s">
        <v>123</v>
      </c>
      <c r="D86" s="927"/>
      <c r="E86" s="926">
        <v>1</v>
      </c>
      <c r="F86" s="924" t="s">
        <v>80</v>
      </c>
      <c r="G86" s="926">
        <f t="shared" si="3"/>
        <v>0</v>
      </c>
    </row>
    <row r="87" spans="1:7">
      <c r="A87" s="923">
        <v>12</v>
      </c>
      <c r="B87" s="924" t="s">
        <v>104</v>
      </c>
      <c r="C87" s="924" t="s">
        <v>124</v>
      </c>
      <c r="D87" s="927"/>
      <c r="E87" s="926">
        <v>1</v>
      </c>
      <c r="F87" s="924" t="s">
        <v>19</v>
      </c>
      <c r="G87" s="926">
        <f t="shared" si="3"/>
        <v>0</v>
      </c>
    </row>
    <row r="88" spans="1:7">
      <c r="A88" s="923">
        <v>13</v>
      </c>
      <c r="B88" s="924" t="s">
        <v>106</v>
      </c>
      <c r="C88" s="924" t="s">
        <v>125</v>
      </c>
      <c r="D88" s="927"/>
      <c r="E88" s="926">
        <v>1</v>
      </c>
      <c r="F88" s="924" t="s">
        <v>19</v>
      </c>
      <c r="G88" s="926">
        <f>(D88)*(E88)</f>
        <v>0</v>
      </c>
    </row>
    <row r="89" spans="1:7" ht="12" thickBot="1">
      <c r="A89" s="929" t="s">
        <v>126</v>
      </c>
    </row>
    <row r="90" spans="1:7" ht="12.75" thickTop="1">
      <c r="A90" s="930"/>
      <c r="B90" s="930"/>
      <c r="C90" s="930"/>
      <c r="D90" s="930"/>
      <c r="E90" s="930"/>
      <c r="F90" s="930"/>
      <c r="G90" s="931">
        <f>SUM(G76:G88)</f>
        <v>0</v>
      </c>
    </row>
    <row r="92" spans="1:7" ht="12">
      <c r="C92" s="932" t="s">
        <v>127</v>
      </c>
      <c r="D92" s="933">
        <f>(G90)</f>
        <v>0</v>
      </c>
    </row>
    <row r="94" spans="1:7" ht="15.75">
      <c r="A94" s="1251" t="s">
        <v>128</v>
      </c>
      <c r="B94" s="1251"/>
      <c r="C94" s="1251"/>
      <c r="D94" s="1251"/>
      <c r="E94" s="1251"/>
      <c r="F94" s="1251"/>
      <c r="G94" s="1251"/>
    </row>
    <row r="95" spans="1:7">
      <c r="A95" s="921" t="s">
        <v>7</v>
      </c>
      <c r="B95" s="922" t="s">
        <v>8</v>
      </c>
      <c r="C95" s="922" t="s">
        <v>9</v>
      </c>
      <c r="D95" s="921" t="s">
        <v>10</v>
      </c>
      <c r="E95" s="921" t="s">
        <v>11</v>
      </c>
      <c r="F95" s="922" t="s">
        <v>12</v>
      </c>
      <c r="G95" s="921" t="s">
        <v>13</v>
      </c>
    </row>
    <row r="96" spans="1:7" ht="22.5">
      <c r="A96" s="923">
        <v>1</v>
      </c>
      <c r="B96" s="924" t="s">
        <v>82</v>
      </c>
      <c r="C96" s="924" t="s">
        <v>129</v>
      </c>
      <c r="D96" s="927"/>
      <c r="E96" s="926">
        <v>16</v>
      </c>
      <c r="F96" s="924" t="s">
        <v>130</v>
      </c>
      <c r="G96" s="926">
        <f t="shared" ref="G96:G101" si="4">(D96)*(E96)</f>
        <v>0</v>
      </c>
    </row>
    <row r="97" spans="1:7" ht="33.75">
      <c r="A97" s="923">
        <v>2</v>
      </c>
      <c r="B97" s="924" t="s">
        <v>84</v>
      </c>
      <c r="C97" s="924" t="s">
        <v>131</v>
      </c>
      <c r="D97" s="927"/>
      <c r="E97" s="926">
        <v>16</v>
      </c>
      <c r="F97" s="924" t="s">
        <v>130</v>
      </c>
      <c r="G97" s="926">
        <f t="shared" si="4"/>
        <v>0</v>
      </c>
    </row>
    <row r="98" spans="1:7" ht="45">
      <c r="A98" s="923">
        <v>3</v>
      </c>
      <c r="B98" s="924" t="s">
        <v>86</v>
      </c>
      <c r="C98" s="924" t="s">
        <v>132</v>
      </c>
      <c r="D98" s="927"/>
      <c r="E98" s="926">
        <v>8</v>
      </c>
      <c r="F98" s="924" t="s">
        <v>130</v>
      </c>
      <c r="G98" s="926">
        <f t="shared" si="4"/>
        <v>0</v>
      </c>
    </row>
    <row r="99" spans="1:7" ht="33.75">
      <c r="A99" s="923">
        <v>4</v>
      </c>
      <c r="B99" s="924" t="s">
        <v>88</v>
      </c>
      <c r="C99" s="924" t="s">
        <v>133</v>
      </c>
      <c r="D99" s="927"/>
      <c r="E99" s="926">
        <v>16</v>
      </c>
      <c r="F99" s="924" t="s">
        <v>130</v>
      </c>
      <c r="G99" s="926">
        <f t="shared" si="4"/>
        <v>0</v>
      </c>
    </row>
    <row r="100" spans="1:7" ht="45">
      <c r="A100" s="923">
        <v>5</v>
      </c>
      <c r="B100" s="924" t="s">
        <v>90</v>
      </c>
      <c r="C100" s="924" t="s">
        <v>134</v>
      </c>
      <c r="D100" s="927"/>
      <c r="E100" s="926">
        <v>16</v>
      </c>
      <c r="F100" s="924" t="s">
        <v>130</v>
      </c>
      <c r="G100" s="926">
        <f t="shared" si="4"/>
        <v>0</v>
      </c>
    </row>
    <row r="101" spans="1:7" ht="45">
      <c r="A101" s="923">
        <v>6</v>
      </c>
      <c r="B101" s="924" t="s">
        <v>92</v>
      </c>
      <c r="C101" s="924" t="s">
        <v>135</v>
      </c>
      <c r="D101" s="927"/>
      <c r="E101" s="926">
        <v>16</v>
      </c>
      <c r="F101" s="924" t="s">
        <v>130</v>
      </c>
      <c r="G101" s="926">
        <f t="shared" si="4"/>
        <v>0</v>
      </c>
    </row>
    <row r="102" spans="1:7" ht="12" thickBot="1">
      <c r="A102" s="929" t="s">
        <v>136</v>
      </c>
    </row>
    <row r="103" spans="1:7" ht="12.75" thickTop="1">
      <c r="A103" s="930"/>
      <c r="B103" s="930"/>
      <c r="C103" s="930"/>
      <c r="D103" s="930"/>
      <c r="E103" s="930"/>
      <c r="F103" s="930"/>
      <c r="G103" s="931">
        <f>SUM(G96:G101)</f>
        <v>0</v>
      </c>
    </row>
    <row r="105" spans="1:7" ht="12">
      <c r="C105" s="932" t="s">
        <v>137</v>
      </c>
      <c r="D105" s="933">
        <f>(G103)</f>
        <v>0</v>
      </c>
    </row>
  </sheetData>
  <sheetProtection password="CB91" sheet="1"/>
  <protectedRanges>
    <protectedRange sqref="D3:D14 D23:D37 D46 D55:D68 D76:D88 D96:D101" name="Oblast1"/>
  </protectedRanges>
  <mergeCells count="6">
    <mergeCell ref="A94:G94"/>
    <mergeCell ref="A1:G1"/>
    <mergeCell ref="A21:G21"/>
    <mergeCell ref="A44:G44"/>
    <mergeCell ref="A53:G53"/>
    <mergeCell ref="A74:G7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788A-AE88-4F94-95B3-7929BC0CC9BF}">
  <dimension ref="A1:C25"/>
  <sheetViews>
    <sheetView workbookViewId="0">
      <selection sqref="A1:C1"/>
    </sheetView>
  </sheetViews>
  <sheetFormatPr defaultRowHeight="11.25"/>
  <cols>
    <col min="1" max="1" width="4.7109375" style="909" customWidth="1"/>
    <col min="2" max="2" width="67.7109375" style="909" customWidth="1"/>
    <col min="3" max="3" width="11.7109375" style="909" customWidth="1"/>
    <col min="4" max="16384" width="9.140625" style="909"/>
  </cols>
  <sheetData>
    <row r="1" spans="1:3" ht="15.75">
      <c r="A1" s="1252" t="s">
        <v>138</v>
      </c>
      <c r="B1" s="1252"/>
      <c r="C1" s="1252"/>
    </row>
    <row r="3" spans="1:3">
      <c r="A3" s="921" t="s">
        <v>139</v>
      </c>
      <c r="B3" s="934" t="s">
        <v>9</v>
      </c>
      <c r="C3" s="921" t="s">
        <v>140</v>
      </c>
    </row>
    <row r="4" spans="1:3">
      <c r="A4" s="935" t="s">
        <v>141</v>
      </c>
      <c r="B4" s="936" t="s">
        <v>142</v>
      </c>
      <c r="C4" s="937"/>
    </row>
    <row r="5" spans="1:3">
      <c r="A5" s="907">
        <v>1</v>
      </c>
      <c r="B5" s="938" t="s">
        <v>143</v>
      </c>
      <c r="C5" s="939">
        <f>Položky2!G15</f>
        <v>0</v>
      </c>
    </row>
    <row r="6" spans="1:3">
      <c r="A6" s="907">
        <v>2</v>
      </c>
      <c r="B6" s="938" t="s">
        <v>144</v>
      </c>
      <c r="C6" s="939">
        <f>Položky2!G47</f>
        <v>0</v>
      </c>
    </row>
    <row r="7" spans="1:3">
      <c r="A7" s="907">
        <v>3</v>
      </c>
      <c r="B7" s="938" t="s">
        <v>145</v>
      </c>
      <c r="C7" s="939">
        <f>Položky2!G38</f>
        <v>0</v>
      </c>
    </row>
    <row r="8" spans="1:3">
      <c r="A8" s="907">
        <v>4</v>
      </c>
      <c r="B8" s="938" t="s">
        <v>146</v>
      </c>
      <c r="C8" s="939">
        <f>Položky2!G70</f>
        <v>0</v>
      </c>
    </row>
    <row r="9" spans="1:3">
      <c r="A9" s="940"/>
      <c r="B9" s="941" t="s">
        <v>147</v>
      </c>
      <c r="C9" s="942">
        <f>SUM(C5:C8)</f>
        <v>0</v>
      </c>
    </row>
    <row r="10" spans="1:3">
      <c r="A10" s="907"/>
      <c r="B10" s="938"/>
      <c r="C10" s="939"/>
    </row>
    <row r="11" spans="1:3">
      <c r="A11" s="935" t="s">
        <v>148</v>
      </c>
      <c r="B11" s="936" t="s">
        <v>149</v>
      </c>
      <c r="C11" s="937"/>
    </row>
    <row r="12" spans="1:3">
      <c r="A12" s="907">
        <v>5</v>
      </c>
      <c r="B12" s="938" t="s">
        <v>150</v>
      </c>
      <c r="C12" s="939">
        <f>Položky2!G103</f>
        <v>0</v>
      </c>
    </row>
    <row r="13" spans="1:3">
      <c r="A13" s="940"/>
      <c r="B13" s="941" t="s">
        <v>151</v>
      </c>
      <c r="C13" s="942">
        <f>SUM(C12)</f>
        <v>0</v>
      </c>
    </row>
    <row r="14" spans="1:3">
      <c r="A14" s="907"/>
      <c r="B14" s="938"/>
      <c r="C14" s="939"/>
    </row>
    <row r="15" spans="1:3">
      <c r="A15" s="935" t="s">
        <v>152</v>
      </c>
      <c r="B15" s="936" t="s">
        <v>153</v>
      </c>
      <c r="C15" s="937"/>
    </row>
    <row r="16" spans="1:3">
      <c r="A16" s="907">
        <v>6</v>
      </c>
      <c r="B16" s="938" t="s">
        <v>154</v>
      </c>
      <c r="C16" s="939">
        <f>Položky2!G90</f>
        <v>0</v>
      </c>
    </row>
    <row r="17" spans="1:3">
      <c r="A17" s="940"/>
      <c r="B17" s="941" t="s">
        <v>155</v>
      </c>
      <c r="C17" s="942">
        <f>SUM(C16)</f>
        <v>0</v>
      </c>
    </row>
    <row r="18" spans="1:3">
      <c r="A18" s="907"/>
      <c r="B18" s="938"/>
      <c r="C18" s="939"/>
    </row>
    <row r="19" spans="1:3">
      <c r="A19" s="935" t="s">
        <v>156</v>
      </c>
      <c r="B19" s="936" t="s">
        <v>157</v>
      </c>
      <c r="C19" s="937"/>
    </row>
    <row r="20" spans="1:3">
      <c r="A20" s="940"/>
      <c r="B20" s="941" t="s">
        <v>158</v>
      </c>
      <c r="C20" s="942"/>
    </row>
    <row r="21" spans="1:3" ht="12" thickBot="1">
      <c r="A21" s="907"/>
      <c r="B21" s="938"/>
      <c r="C21" s="939"/>
    </row>
    <row r="22" spans="1:3" ht="12" thickTop="1">
      <c r="A22" s="943"/>
      <c r="B22" s="944" t="s">
        <v>159</v>
      </c>
      <c r="C22" s="945">
        <f>C9+C13+C17</f>
        <v>0</v>
      </c>
    </row>
    <row r="25" spans="1:3" ht="12">
      <c r="A25" s="946" t="s">
        <v>160</v>
      </c>
      <c r="C25" s="947">
        <f>C22</f>
        <v>0</v>
      </c>
    </row>
  </sheetData>
  <sheetProtection algorithmName="SHA-512" hashValue="LZVMvxsZOehY6t+6MOonuNyk7NRLsiGRWby+EgvK4DyE4Dj9ZCoACA2nlK9ikyEZzEI6q81u/3Ppa3IlaDDEhg==" saltValue="1hy3t8NS+JGC5vRDHNL+nw==" spinCount="100000" sheet="1"/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F85B2-99D0-47F5-B013-46DFAA854250}">
  <sheetPr>
    <tabColor rgb="FF66FF66"/>
  </sheetPr>
  <dimension ref="A1:O67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style="55" hidden="1" customWidth="1"/>
    <col min="2" max="2" width="13.42578125" style="55" customWidth="1"/>
    <col min="3" max="3" width="7.42578125" style="68" customWidth="1"/>
    <col min="4" max="4" width="13" style="68" customWidth="1"/>
    <col min="5" max="5" width="9.7109375" style="68" customWidth="1"/>
    <col min="6" max="6" width="11.7109375" style="55" customWidth="1"/>
    <col min="7" max="9" width="13" style="55" customWidth="1"/>
    <col min="10" max="10" width="5.5703125" style="55" customWidth="1"/>
    <col min="11" max="11" width="4.28515625" style="55" customWidth="1"/>
    <col min="12" max="15" width="10.7109375" style="55" customWidth="1"/>
    <col min="16" max="16384" width="9" style="55"/>
  </cols>
  <sheetData>
    <row r="1" spans="1:15" ht="33.75" customHeight="1">
      <c r="A1" s="54" t="s">
        <v>173</v>
      </c>
      <c r="B1" s="1122" t="s">
        <v>174</v>
      </c>
      <c r="C1" s="1123"/>
      <c r="D1" s="1123"/>
      <c r="E1" s="1123"/>
      <c r="F1" s="1123"/>
      <c r="G1" s="1123"/>
      <c r="H1" s="1123"/>
      <c r="I1" s="1123"/>
      <c r="J1" s="1124"/>
    </row>
    <row r="2" spans="1:15" ht="36" customHeight="1">
      <c r="A2" s="56"/>
      <c r="B2" s="57" t="s">
        <v>175</v>
      </c>
      <c r="C2" s="58"/>
      <c r="D2" s="59" t="s">
        <v>176</v>
      </c>
      <c r="E2" s="1125" t="s">
        <v>177</v>
      </c>
      <c r="F2" s="1126"/>
      <c r="G2" s="1126"/>
      <c r="H2" s="1126"/>
      <c r="I2" s="1126"/>
      <c r="J2" s="1127"/>
      <c r="O2" s="60"/>
    </row>
    <row r="3" spans="1:15" ht="27" customHeight="1">
      <c r="A3" s="56"/>
      <c r="B3" s="61" t="s">
        <v>178</v>
      </c>
      <c r="C3" s="58"/>
      <c r="D3" s="62" t="s">
        <v>179</v>
      </c>
      <c r="E3" s="1128" t="s">
        <v>166</v>
      </c>
      <c r="F3" s="1129"/>
      <c r="G3" s="1129"/>
      <c r="H3" s="1129"/>
      <c r="I3" s="1129"/>
      <c r="J3" s="1130"/>
    </row>
    <row r="4" spans="1:15" ht="23.25" customHeight="1">
      <c r="A4" s="63">
        <v>5235</v>
      </c>
      <c r="B4" s="64" t="s">
        <v>180</v>
      </c>
      <c r="C4" s="65"/>
      <c r="D4" s="66" t="s">
        <v>179</v>
      </c>
      <c r="E4" s="1131" t="s">
        <v>166</v>
      </c>
      <c r="F4" s="1132"/>
      <c r="G4" s="1132"/>
      <c r="H4" s="1132"/>
      <c r="I4" s="1132"/>
      <c r="J4" s="1133"/>
    </row>
    <row r="5" spans="1:15" ht="24" customHeight="1">
      <c r="A5" s="56"/>
      <c r="B5" s="67" t="s">
        <v>181</v>
      </c>
      <c r="D5" s="1134" t="s">
        <v>182</v>
      </c>
      <c r="E5" s="1135"/>
      <c r="F5" s="1135"/>
      <c r="G5" s="1135"/>
      <c r="H5" s="69" t="s">
        <v>183</v>
      </c>
      <c r="I5" s="70" t="s">
        <v>184</v>
      </c>
      <c r="J5" s="71"/>
    </row>
    <row r="6" spans="1:15" ht="15.75" customHeight="1">
      <c r="A6" s="56"/>
      <c r="B6" s="72"/>
      <c r="C6" s="73"/>
      <c r="D6" s="1120" t="s">
        <v>185</v>
      </c>
      <c r="E6" s="1121"/>
      <c r="F6" s="1121"/>
      <c r="G6" s="1121"/>
      <c r="H6" s="69" t="s">
        <v>186</v>
      </c>
      <c r="I6" s="70" t="s">
        <v>187</v>
      </c>
      <c r="J6" s="71"/>
    </row>
    <row r="7" spans="1:15" ht="15.75" customHeight="1">
      <c r="A7" s="56"/>
      <c r="B7" s="74"/>
      <c r="C7" s="75"/>
      <c r="D7" s="76" t="s">
        <v>188</v>
      </c>
      <c r="E7" s="1113" t="s">
        <v>189</v>
      </c>
      <c r="F7" s="1114"/>
      <c r="G7" s="1114"/>
      <c r="H7" s="78"/>
      <c r="I7" s="79"/>
      <c r="J7" s="80"/>
    </row>
    <row r="8" spans="1:15" ht="24" hidden="1" customHeight="1">
      <c r="A8" s="56"/>
      <c r="B8" s="67" t="s">
        <v>190</v>
      </c>
      <c r="D8" s="81"/>
      <c r="H8" s="69" t="s">
        <v>183</v>
      </c>
      <c r="I8" s="82"/>
      <c r="J8" s="71"/>
    </row>
    <row r="9" spans="1:15" ht="15.75" hidden="1" customHeight="1">
      <c r="A9" s="56"/>
      <c r="B9" s="56"/>
      <c r="D9" s="81"/>
      <c r="H9" s="69" t="s">
        <v>186</v>
      </c>
      <c r="I9" s="82"/>
      <c r="J9" s="71"/>
    </row>
    <row r="10" spans="1:15" ht="15.75" hidden="1" customHeight="1">
      <c r="A10" s="56"/>
      <c r="B10" s="83"/>
      <c r="C10" s="75"/>
      <c r="D10" s="84"/>
      <c r="E10" s="77"/>
      <c r="F10" s="78"/>
      <c r="G10" s="85"/>
      <c r="H10" s="85"/>
      <c r="I10" s="86"/>
      <c r="J10" s="80"/>
    </row>
    <row r="11" spans="1:15" ht="24" customHeight="1">
      <c r="A11" s="56"/>
      <c r="B11" s="67" t="s">
        <v>191</v>
      </c>
      <c r="D11" s="1115"/>
      <c r="E11" s="1115"/>
      <c r="F11" s="1115"/>
      <c r="G11" s="1115"/>
      <c r="H11" s="69" t="s">
        <v>183</v>
      </c>
      <c r="I11" s="87"/>
      <c r="J11" s="71"/>
    </row>
    <row r="12" spans="1:15" ht="15.75" customHeight="1">
      <c r="A12" s="56"/>
      <c r="B12" s="72"/>
      <c r="C12" s="73"/>
      <c r="D12" s="1116"/>
      <c r="E12" s="1116"/>
      <c r="F12" s="1116"/>
      <c r="G12" s="1116"/>
      <c r="H12" s="69" t="s">
        <v>186</v>
      </c>
      <c r="I12" s="87"/>
      <c r="J12" s="71"/>
    </row>
    <row r="13" spans="1:15" ht="15.75" customHeight="1">
      <c r="A13" s="56"/>
      <c r="B13" s="74"/>
      <c r="C13" s="75"/>
      <c r="D13" s="88"/>
      <c r="E13" s="1117"/>
      <c r="F13" s="1118"/>
      <c r="G13" s="1118"/>
      <c r="H13" s="89"/>
      <c r="I13" s="79"/>
      <c r="J13" s="80"/>
    </row>
    <row r="14" spans="1:15" ht="24" customHeight="1">
      <c r="A14" s="56"/>
      <c r="B14" s="90" t="s">
        <v>5</v>
      </c>
      <c r="C14" s="91"/>
      <c r="D14" s="92"/>
      <c r="E14" s="93"/>
      <c r="F14" s="94"/>
      <c r="G14" s="94"/>
      <c r="H14" s="95"/>
      <c r="I14" s="94"/>
      <c r="J14" s="96"/>
    </row>
    <row r="15" spans="1:15" ht="32.25" customHeight="1">
      <c r="A15" s="56"/>
      <c r="B15" s="83" t="s">
        <v>192</v>
      </c>
      <c r="C15" s="97"/>
      <c r="D15" s="98"/>
      <c r="E15" s="1119"/>
      <c r="F15" s="1119"/>
      <c r="G15" s="1111"/>
      <c r="H15" s="1111"/>
      <c r="I15" s="1111" t="s">
        <v>193</v>
      </c>
      <c r="J15" s="1112"/>
    </row>
    <row r="16" spans="1:15" ht="23.25" customHeight="1">
      <c r="A16" s="99" t="s">
        <v>194</v>
      </c>
      <c r="B16" s="100" t="s">
        <v>194</v>
      </c>
      <c r="C16" s="101"/>
      <c r="D16" s="102"/>
      <c r="E16" s="1105"/>
      <c r="F16" s="1106"/>
      <c r="G16" s="1105"/>
      <c r="H16" s="1106"/>
      <c r="I16" s="1105">
        <f>SUMIF(F49:F63,A16,I49:I63)+SUMIF(F49:F63,"PSU",I49:I63)</f>
        <v>0</v>
      </c>
      <c r="J16" s="1107"/>
    </row>
    <row r="17" spans="1:10" ht="23.25" customHeight="1">
      <c r="A17" s="99" t="s">
        <v>195</v>
      </c>
      <c r="B17" s="100" t="s">
        <v>195</v>
      </c>
      <c r="C17" s="101"/>
      <c r="D17" s="102"/>
      <c r="E17" s="1105"/>
      <c r="F17" s="1106"/>
      <c r="G17" s="1105"/>
      <c r="H17" s="1106"/>
      <c r="I17" s="1105">
        <f>SUMIF(F49:F63,A17,I49:I63)</f>
        <v>0</v>
      </c>
      <c r="J17" s="1107"/>
    </row>
    <row r="18" spans="1:10" ht="23.25" customHeight="1">
      <c r="A18" s="99" t="s">
        <v>196</v>
      </c>
      <c r="B18" s="100" t="s">
        <v>196</v>
      </c>
      <c r="C18" s="101"/>
      <c r="D18" s="102"/>
      <c r="E18" s="1105"/>
      <c r="F18" s="1106"/>
      <c r="G18" s="1105"/>
      <c r="H18" s="1106"/>
      <c r="I18" s="1105">
        <f>SUMIF(F49:F63,A18,I49:I63)</f>
        <v>0</v>
      </c>
      <c r="J18" s="1107"/>
    </row>
    <row r="19" spans="1:10" ht="23.25" customHeight="1">
      <c r="A19" s="99" t="s">
        <v>197</v>
      </c>
      <c r="B19" s="100" t="s">
        <v>198</v>
      </c>
      <c r="C19" s="101"/>
      <c r="D19" s="102"/>
      <c r="E19" s="1105"/>
      <c r="F19" s="1106"/>
      <c r="G19" s="1105"/>
      <c r="H19" s="1106"/>
      <c r="I19" s="1105">
        <f>SUMIF(F49:F63,A19,I49:I63)</f>
        <v>0</v>
      </c>
      <c r="J19" s="1107"/>
    </row>
    <row r="20" spans="1:10" ht="23.25" customHeight="1">
      <c r="A20" s="99" t="s">
        <v>199</v>
      </c>
      <c r="B20" s="100" t="s">
        <v>200</v>
      </c>
      <c r="C20" s="101"/>
      <c r="D20" s="102"/>
      <c r="E20" s="1105"/>
      <c r="F20" s="1106"/>
      <c r="G20" s="1105"/>
      <c r="H20" s="1106"/>
      <c r="I20" s="1105">
        <f>SUMIF(F49:F63,A20,I49:I63)</f>
        <v>0</v>
      </c>
      <c r="J20" s="1107"/>
    </row>
    <row r="21" spans="1:10" ht="23.25" customHeight="1">
      <c r="A21" s="56"/>
      <c r="B21" s="103" t="s">
        <v>193</v>
      </c>
      <c r="C21" s="104"/>
      <c r="D21" s="105"/>
      <c r="E21" s="1108"/>
      <c r="F21" s="1109"/>
      <c r="G21" s="1108"/>
      <c r="H21" s="1109"/>
      <c r="I21" s="1108">
        <f>SUM(I16:J20)</f>
        <v>0</v>
      </c>
      <c r="J21" s="1110"/>
    </row>
    <row r="22" spans="1:10" ht="33" customHeight="1">
      <c r="A22" s="56"/>
      <c r="B22" s="106" t="s">
        <v>201</v>
      </c>
      <c r="C22" s="101"/>
      <c r="D22" s="102"/>
      <c r="E22" s="107"/>
      <c r="F22" s="108"/>
      <c r="G22" s="109"/>
      <c r="H22" s="109"/>
      <c r="I22" s="109"/>
      <c r="J22" s="110"/>
    </row>
    <row r="23" spans="1:10" ht="23.25" customHeight="1">
      <c r="A23" s="56">
        <f>ZakladDPHSni*SazbaDPH1/100</f>
        <v>0</v>
      </c>
      <c r="B23" s="100" t="s">
        <v>202</v>
      </c>
      <c r="C23" s="101"/>
      <c r="D23" s="102"/>
      <c r="E23" s="111">
        <v>15</v>
      </c>
      <c r="F23" s="108" t="s">
        <v>203</v>
      </c>
      <c r="G23" s="1091">
        <f>ZakladDPHSniVypocet</f>
        <v>0</v>
      </c>
      <c r="H23" s="1092"/>
      <c r="I23" s="1092"/>
      <c r="J23" s="110" t="str">
        <f t="shared" ref="J23:J28" si="0">Mena</f>
        <v>CZK</v>
      </c>
    </row>
    <row r="24" spans="1:10" ht="23.25" customHeight="1">
      <c r="A24" s="56">
        <f>(A23-INT(A23))*100</f>
        <v>0</v>
      </c>
      <c r="B24" s="100" t="s">
        <v>204</v>
      </c>
      <c r="C24" s="101"/>
      <c r="D24" s="102"/>
      <c r="E24" s="111">
        <f>SazbaDPH1</f>
        <v>15</v>
      </c>
      <c r="F24" s="108" t="s">
        <v>203</v>
      </c>
      <c r="G24" s="1093">
        <f>A23</f>
        <v>0</v>
      </c>
      <c r="H24" s="1094"/>
      <c r="I24" s="1094"/>
      <c r="J24" s="110" t="str">
        <f t="shared" si="0"/>
        <v>CZK</v>
      </c>
    </row>
    <row r="25" spans="1:10" ht="23.25" customHeight="1">
      <c r="A25" s="56">
        <f>ZakladDPHZakl*SazbaDPH2/100</f>
        <v>0</v>
      </c>
      <c r="B25" s="100" t="s">
        <v>205</v>
      </c>
      <c r="C25" s="101"/>
      <c r="D25" s="102"/>
      <c r="E25" s="111">
        <v>21</v>
      </c>
      <c r="F25" s="108" t="s">
        <v>203</v>
      </c>
      <c r="G25" s="1091">
        <f>I21</f>
        <v>0</v>
      </c>
      <c r="H25" s="1092"/>
      <c r="I25" s="1092"/>
      <c r="J25" s="110" t="str">
        <f t="shared" si="0"/>
        <v>CZK</v>
      </c>
    </row>
    <row r="26" spans="1:10" ht="23.25" customHeight="1">
      <c r="A26" s="56">
        <f>(A25-INT(A25))*100</f>
        <v>0</v>
      </c>
      <c r="B26" s="112" t="s">
        <v>206</v>
      </c>
      <c r="C26" s="113"/>
      <c r="D26" s="98"/>
      <c r="E26" s="114">
        <f>SazbaDPH2</f>
        <v>21</v>
      </c>
      <c r="F26" s="115" t="s">
        <v>203</v>
      </c>
      <c r="G26" s="1095">
        <f>ZakladDPHZakl*0.21</f>
        <v>0</v>
      </c>
      <c r="H26" s="1096"/>
      <c r="I26" s="1096"/>
      <c r="J26" s="116" t="str">
        <f t="shared" si="0"/>
        <v>CZK</v>
      </c>
    </row>
    <row r="27" spans="1:10" ht="23.25" customHeight="1" thickBot="1">
      <c r="A27" s="56">
        <f>ZakladDPHSni+DPHSni+ZakladDPHZakl+DPHZakl</f>
        <v>0</v>
      </c>
      <c r="B27" s="67" t="s">
        <v>207</v>
      </c>
      <c r="C27" s="117"/>
      <c r="D27" s="118"/>
      <c r="E27" s="117"/>
      <c r="F27" s="119"/>
      <c r="G27" s="1097">
        <f>CenaCelkem-(ZakladDPHSni+DPHSni+ZakladDPHZakl+DPHZakl)</f>
        <v>0</v>
      </c>
      <c r="H27" s="1097"/>
      <c r="I27" s="1097"/>
      <c r="J27" s="120" t="str">
        <f t="shared" si="0"/>
        <v>CZK</v>
      </c>
    </row>
    <row r="28" spans="1:10" ht="27.75" hidden="1" customHeight="1" thickBot="1">
      <c r="A28" s="56"/>
      <c r="B28" s="121" t="s">
        <v>208</v>
      </c>
      <c r="C28" s="122"/>
      <c r="D28" s="122"/>
      <c r="E28" s="123"/>
      <c r="F28" s="124"/>
      <c r="G28" s="1098">
        <f>ZakladDPHSniVypocet+ZakladDPHZaklVypocet</f>
        <v>0</v>
      </c>
      <c r="H28" s="1099"/>
      <c r="I28" s="1099"/>
      <c r="J28" s="125" t="str">
        <f t="shared" si="0"/>
        <v>CZK</v>
      </c>
    </row>
    <row r="29" spans="1:10" ht="27.75" customHeight="1" thickBot="1">
      <c r="A29" s="56">
        <f>(A27-INT(A27))*100</f>
        <v>0</v>
      </c>
      <c r="B29" s="121" t="s">
        <v>209</v>
      </c>
      <c r="C29" s="126"/>
      <c r="D29" s="126"/>
      <c r="E29" s="126"/>
      <c r="F29" s="127"/>
      <c r="G29" s="1098">
        <f>ZakladDPHZakl+DPHZakl</f>
        <v>0</v>
      </c>
      <c r="H29" s="1098"/>
      <c r="I29" s="1098"/>
      <c r="J29" s="128" t="s">
        <v>210</v>
      </c>
    </row>
    <row r="30" spans="1:10" ht="12.75" customHeight="1">
      <c r="A30" s="56"/>
      <c r="B30" s="56"/>
      <c r="J30" s="129"/>
    </row>
    <row r="31" spans="1:10" ht="30" customHeight="1">
      <c r="A31" s="56"/>
      <c r="B31" s="56"/>
      <c r="J31" s="129"/>
    </row>
    <row r="32" spans="1:10" ht="18.75" customHeight="1">
      <c r="A32" s="56"/>
      <c r="B32" s="130"/>
      <c r="C32" s="131" t="s">
        <v>211</v>
      </c>
      <c r="D32" s="132"/>
      <c r="E32" s="132"/>
      <c r="F32" s="133" t="s">
        <v>212</v>
      </c>
      <c r="G32" s="134"/>
      <c r="H32" s="135"/>
      <c r="I32" s="134"/>
      <c r="J32" s="129"/>
    </row>
    <row r="33" spans="1:10" ht="47.25" customHeight="1">
      <c r="A33" s="56"/>
      <c r="B33" s="56"/>
      <c r="J33" s="129"/>
    </row>
    <row r="34" spans="1:10" s="138" customFormat="1" ht="18.75" customHeight="1">
      <c r="A34" s="136"/>
      <c r="B34" s="136"/>
      <c r="C34" s="137"/>
      <c r="D34" s="1100"/>
      <c r="E34" s="1101"/>
      <c r="G34" s="1102"/>
      <c r="H34" s="1103"/>
      <c r="I34" s="1103"/>
      <c r="J34" s="139"/>
    </row>
    <row r="35" spans="1:10" ht="12.75" customHeight="1">
      <c r="A35" s="56"/>
      <c r="B35" s="56"/>
      <c r="D35" s="1104" t="s">
        <v>213</v>
      </c>
      <c r="E35" s="1104"/>
      <c r="H35" s="140" t="s">
        <v>214</v>
      </c>
      <c r="J35" s="129"/>
    </row>
    <row r="36" spans="1:10" ht="13.5" customHeight="1" thickBot="1">
      <c r="A36" s="141"/>
      <c r="B36" s="141"/>
      <c r="C36" s="142"/>
      <c r="D36" s="142"/>
      <c r="E36" s="142"/>
      <c r="F36" s="143"/>
      <c r="G36" s="143"/>
      <c r="H36" s="143"/>
      <c r="I36" s="143"/>
      <c r="J36" s="144"/>
    </row>
    <row r="37" spans="1:10" ht="27" hidden="1" customHeight="1">
      <c r="B37" s="145" t="s">
        <v>215</v>
      </c>
      <c r="C37" s="146"/>
      <c r="D37" s="146"/>
      <c r="E37" s="146"/>
      <c r="F37" s="147"/>
      <c r="G37" s="147"/>
      <c r="H37" s="147"/>
      <c r="I37" s="147"/>
      <c r="J37" s="148"/>
    </row>
    <row r="38" spans="1:10" ht="25.5" hidden="1" customHeight="1">
      <c r="A38" s="149" t="s">
        <v>216</v>
      </c>
      <c r="B38" s="150" t="s">
        <v>217</v>
      </c>
      <c r="C38" s="151" t="s">
        <v>218</v>
      </c>
      <c r="D38" s="151"/>
      <c r="E38" s="151"/>
      <c r="F38" s="152" t="str">
        <f>B23</f>
        <v>Základ pro sníženou DPH</v>
      </c>
      <c r="G38" s="152" t="str">
        <f>B25</f>
        <v>Základ pro základní DPH</v>
      </c>
      <c r="H38" s="153" t="s">
        <v>219</v>
      </c>
      <c r="I38" s="153" t="s">
        <v>220</v>
      </c>
      <c r="J38" s="154" t="s">
        <v>203</v>
      </c>
    </row>
    <row r="39" spans="1:10" ht="25.5" hidden="1" customHeight="1">
      <c r="A39" s="149">
        <v>1</v>
      </c>
      <c r="B39" s="155" t="s">
        <v>221</v>
      </c>
      <c r="C39" s="1086"/>
      <c r="D39" s="1086"/>
      <c r="E39" s="1086"/>
      <c r="F39" s="156">
        <f>'D.1.2 D.1.2 Pol'!AE127</f>
        <v>0</v>
      </c>
      <c r="G39" s="157">
        <f>'D.1.2 D.1.2 Pol'!AF127</f>
        <v>0</v>
      </c>
      <c r="H39" s="158">
        <f>(F39*SazbaDPH1/100)+(G39*SazbaDPH2/100)</f>
        <v>0</v>
      </c>
      <c r="I39" s="158">
        <f>F39+G39+H39</f>
        <v>0</v>
      </c>
      <c r="J39" s="159" t="str">
        <f>IF(CenaCelkemVypocet=0,"",I39/CenaCelkemVypocet*100)</f>
        <v/>
      </c>
    </row>
    <row r="40" spans="1:10" ht="25.5" hidden="1" customHeight="1">
      <c r="A40" s="149">
        <v>2</v>
      </c>
      <c r="B40" s="160" t="s">
        <v>179</v>
      </c>
      <c r="C40" s="1090" t="s">
        <v>166</v>
      </c>
      <c r="D40" s="1090"/>
      <c r="E40" s="1090"/>
      <c r="F40" s="161">
        <f>'D.1.2 D.1.2 Pol'!AE127</f>
        <v>0</v>
      </c>
      <c r="G40" s="162">
        <f>'D.1.2 D.1.2 Pol'!AF127</f>
        <v>0</v>
      </c>
      <c r="H40" s="162">
        <f>(F40*SazbaDPH1/100)+(G40*SazbaDPH2/100)</f>
        <v>0</v>
      </c>
      <c r="I40" s="162">
        <f>F40+G40+H40</f>
        <v>0</v>
      </c>
      <c r="J40" s="163" t="str">
        <f>IF(CenaCelkemVypocet=0,"",I40/CenaCelkemVypocet*100)</f>
        <v/>
      </c>
    </row>
    <row r="41" spans="1:10" ht="25.5" hidden="1" customHeight="1">
      <c r="A41" s="149">
        <v>3</v>
      </c>
      <c r="B41" s="164" t="s">
        <v>179</v>
      </c>
      <c r="C41" s="1086" t="s">
        <v>166</v>
      </c>
      <c r="D41" s="1086"/>
      <c r="E41" s="1086"/>
      <c r="F41" s="165">
        <f>'D.1.2 D.1.2 Pol'!AE127</f>
        <v>0</v>
      </c>
      <c r="G41" s="158">
        <f>'D.1.2 D.1.2 Pol'!AF127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>
      <c r="A42" s="149"/>
      <c r="B42" s="1087" t="s">
        <v>222</v>
      </c>
      <c r="C42" s="1088"/>
      <c r="D42" s="1088"/>
      <c r="E42" s="1089"/>
      <c r="F42" s="166">
        <f>SUMIF(A39:A41,"=1",F39:F41)</f>
        <v>0</v>
      </c>
      <c r="G42" s="167">
        <f>SUMIF(A39:A41,"=1",G39:G41)</f>
        <v>0</v>
      </c>
      <c r="H42" s="167">
        <f>SUMIF(A39:A41,"=1",H39:H41)</f>
        <v>0</v>
      </c>
      <c r="I42" s="167">
        <f>SUMIF(A39:A41,"=1",I39:I41)</f>
        <v>0</v>
      </c>
      <c r="J42" s="168">
        <f>SUMIF(A39:A41,"=1",J39:J41)</f>
        <v>0</v>
      </c>
    </row>
    <row r="46" spans="1:10" ht="15.75">
      <c r="B46" s="169" t="s">
        <v>223</v>
      </c>
    </row>
    <row r="48" spans="1:10" ht="25.5" customHeight="1">
      <c r="A48" s="170"/>
      <c r="B48" s="171" t="s">
        <v>217</v>
      </c>
      <c r="C48" s="171" t="s">
        <v>218</v>
      </c>
      <c r="D48" s="172"/>
      <c r="E48" s="172"/>
      <c r="F48" s="173" t="s">
        <v>224</v>
      </c>
      <c r="G48" s="173"/>
      <c r="H48" s="173"/>
      <c r="I48" s="173" t="s">
        <v>193</v>
      </c>
      <c r="J48" s="173" t="s">
        <v>203</v>
      </c>
    </row>
    <row r="49" spans="1:10" ht="36.75" customHeight="1">
      <c r="A49" s="174"/>
      <c r="B49" s="175" t="s">
        <v>225</v>
      </c>
      <c r="C49" s="1084" t="s">
        <v>226</v>
      </c>
      <c r="D49" s="1085"/>
      <c r="E49" s="1085"/>
      <c r="F49" s="176" t="s">
        <v>194</v>
      </c>
      <c r="G49" s="177"/>
      <c r="H49" s="177"/>
      <c r="I49" s="177">
        <f>'D.1.2 D.1.2 Pol'!G8</f>
        <v>0</v>
      </c>
      <c r="J49" s="178" t="str">
        <f>IF(I64=0,"",I49/I64*100)</f>
        <v/>
      </c>
    </row>
    <row r="50" spans="1:10" ht="36.75" customHeight="1">
      <c r="A50" s="174"/>
      <c r="B50" s="175" t="s">
        <v>227</v>
      </c>
      <c r="C50" s="1084" t="s">
        <v>228</v>
      </c>
      <c r="D50" s="1085"/>
      <c r="E50" s="1085"/>
      <c r="F50" s="176" t="s">
        <v>194</v>
      </c>
      <c r="G50" s="177"/>
      <c r="H50" s="177"/>
      <c r="I50" s="177">
        <f>'D.1.2 D.1.2 Pol'!G19</f>
        <v>0</v>
      </c>
      <c r="J50" s="178" t="str">
        <f>IF(I64=0,"",I50/I64*100)</f>
        <v/>
      </c>
    </row>
    <row r="51" spans="1:10" ht="36.75" customHeight="1">
      <c r="A51" s="174"/>
      <c r="B51" s="175" t="s">
        <v>229</v>
      </c>
      <c r="C51" s="1084" t="s">
        <v>230</v>
      </c>
      <c r="D51" s="1085"/>
      <c r="E51" s="1085"/>
      <c r="F51" s="176" t="s">
        <v>194</v>
      </c>
      <c r="G51" s="177"/>
      <c r="H51" s="177"/>
      <c r="I51" s="177">
        <f>'D.1.2 D.1.2 Pol'!G22</f>
        <v>0</v>
      </c>
      <c r="J51" s="178" t="str">
        <f>IF(I64=0,"",I51/I64*100)</f>
        <v/>
      </c>
    </row>
    <row r="52" spans="1:10" ht="36.75" customHeight="1">
      <c r="A52" s="174"/>
      <c r="B52" s="175" t="s">
        <v>231</v>
      </c>
      <c r="C52" s="1084" t="s">
        <v>232</v>
      </c>
      <c r="D52" s="1085"/>
      <c r="E52" s="1085"/>
      <c r="F52" s="176" t="s">
        <v>194</v>
      </c>
      <c r="G52" s="177"/>
      <c r="H52" s="177"/>
      <c r="I52" s="177">
        <f>'D.1.2 D.1.2 Pol'!G30</f>
        <v>0</v>
      </c>
      <c r="J52" s="178" t="str">
        <f>IF(I64=0,"",I52/I64*100)</f>
        <v/>
      </c>
    </row>
    <row r="53" spans="1:10" ht="36.75" customHeight="1">
      <c r="A53" s="174"/>
      <c r="B53" s="175" t="s">
        <v>233</v>
      </c>
      <c r="C53" s="1084" t="s">
        <v>234</v>
      </c>
      <c r="D53" s="1085"/>
      <c r="E53" s="1085"/>
      <c r="F53" s="176" t="s">
        <v>194</v>
      </c>
      <c r="G53" s="177"/>
      <c r="H53" s="177"/>
      <c r="I53" s="177">
        <f>'D.1.2 D.1.2 Pol'!G34</f>
        <v>0</v>
      </c>
      <c r="J53" s="178" t="str">
        <f>IF(I64=0,"",I53/I64*100)</f>
        <v/>
      </c>
    </row>
    <row r="54" spans="1:10" ht="36.75" customHeight="1">
      <c r="A54" s="174"/>
      <c r="B54" s="175" t="s">
        <v>235</v>
      </c>
      <c r="C54" s="1084" t="s">
        <v>236</v>
      </c>
      <c r="D54" s="1085"/>
      <c r="E54" s="1085"/>
      <c r="F54" s="176" t="s">
        <v>194</v>
      </c>
      <c r="G54" s="177"/>
      <c r="H54" s="177"/>
      <c r="I54" s="177">
        <f>'D.1.2 D.1.2 Pol'!G43</f>
        <v>0</v>
      </c>
      <c r="J54" s="178" t="str">
        <f>IF(I64=0,"",I54/I64*100)</f>
        <v/>
      </c>
    </row>
    <row r="55" spans="1:10" ht="36.75" customHeight="1">
      <c r="A55" s="174"/>
      <c r="B55" s="175" t="s">
        <v>237</v>
      </c>
      <c r="C55" s="1084" t="s">
        <v>238</v>
      </c>
      <c r="D55" s="1085"/>
      <c r="E55" s="1085"/>
      <c r="F55" s="176" t="s">
        <v>194</v>
      </c>
      <c r="G55" s="177"/>
      <c r="H55" s="177"/>
      <c r="I55" s="177">
        <f>'D.1.2 D.1.2 Pol'!G50</f>
        <v>0</v>
      </c>
      <c r="J55" s="178" t="str">
        <f>IF(I64=0,"",I55/I64*100)</f>
        <v/>
      </c>
    </row>
    <row r="56" spans="1:10" ht="36.75" customHeight="1">
      <c r="A56" s="174"/>
      <c r="B56" s="175" t="s">
        <v>239</v>
      </c>
      <c r="C56" s="1084" t="s">
        <v>240</v>
      </c>
      <c r="D56" s="1085"/>
      <c r="E56" s="1085"/>
      <c r="F56" s="176" t="s">
        <v>195</v>
      </c>
      <c r="G56" s="177"/>
      <c r="H56" s="177"/>
      <c r="I56" s="177">
        <f>'D.1.2 D.1.2 Pol'!G52</f>
        <v>0</v>
      </c>
      <c r="J56" s="178" t="str">
        <f>IF(I64=0,"",I56/I64*100)</f>
        <v/>
      </c>
    </row>
    <row r="57" spans="1:10" ht="36.75" customHeight="1">
      <c r="A57" s="174"/>
      <c r="B57" s="175" t="s">
        <v>241</v>
      </c>
      <c r="C57" s="1084" t="s">
        <v>242</v>
      </c>
      <c r="D57" s="1085"/>
      <c r="E57" s="1085"/>
      <c r="F57" s="176" t="s">
        <v>195</v>
      </c>
      <c r="G57" s="177"/>
      <c r="H57" s="177"/>
      <c r="I57" s="177">
        <f>'D.1.2 D.1.2 Pol'!G54</f>
        <v>0</v>
      </c>
      <c r="J57" s="178" t="str">
        <f>IF(I64=0,"",I57/I64*100)</f>
        <v/>
      </c>
    </row>
    <row r="58" spans="1:10" ht="36.75" customHeight="1">
      <c r="A58" s="174"/>
      <c r="B58" s="175" t="s">
        <v>243</v>
      </c>
      <c r="C58" s="1084" t="s">
        <v>244</v>
      </c>
      <c r="D58" s="1085"/>
      <c r="E58" s="1085"/>
      <c r="F58" s="176" t="s">
        <v>195</v>
      </c>
      <c r="G58" s="177"/>
      <c r="H58" s="177"/>
      <c r="I58" s="177">
        <f>'D.1.2 D.1.2 Pol'!G56</f>
        <v>0</v>
      </c>
      <c r="J58" s="178" t="str">
        <f>IF(I64=0,"",I58/I64*100)</f>
        <v/>
      </c>
    </row>
    <row r="59" spans="1:10" ht="36.75" customHeight="1">
      <c r="A59" s="174"/>
      <c r="B59" s="175" t="s">
        <v>245</v>
      </c>
      <c r="C59" s="1084" t="s">
        <v>246</v>
      </c>
      <c r="D59" s="1085"/>
      <c r="E59" s="1085"/>
      <c r="F59" s="176" t="s">
        <v>195</v>
      </c>
      <c r="G59" s="177"/>
      <c r="H59" s="177"/>
      <c r="I59" s="177">
        <f>'D.1.2 D.1.2 Pol'!G68</f>
        <v>0</v>
      </c>
      <c r="J59" s="178" t="str">
        <f>IF(I64=0,"",I59/I64*100)</f>
        <v/>
      </c>
    </row>
    <row r="60" spans="1:10" ht="36.75" customHeight="1">
      <c r="A60" s="174"/>
      <c r="B60" s="175" t="s">
        <v>247</v>
      </c>
      <c r="C60" s="1084" t="s">
        <v>248</v>
      </c>
      <c r="D60" s="1085"/>
      <c r="E60" s="1085"/>
      <c r="F60" s="176" t="s">
        <v>195</v>
      </c>
      <c r="G60" s="177"/>
      <c r="H60" s="177"/>
      <c r="I60" s="177">
        <f>'D.1.2 D.1.2 Pol'!G85</f>
        <v>0</v>
      </c>
      <c r="J60" s="178" t="str">
        <f>IF(I64=0,"",I60/I64*100)</f>
        <v/>
      </c>
    </row>
    <row r="61" spans="1:10" ht="36.75" customHeight="1">
      <c r="A61" s="174"/>
      <c r="B61" s="175" t="s">
        <v>249</v>
      </c>
      <c r="C61" s="1084" t="s">
        <v>250</v>
      </c>
      <c r="D61" s="1085"/>
      <c r="E61" s="1085"/>
      <c r="F61" s="176" t="s">
        <v>195</v>
      </c>
      <c r="G61" s="177"/>
      <c r="H61" s="177"/>
      <c r="I61" s="177">
        <f>'D.1.2 D.1.2 Pol'!G90</f>
        <v>0</v>
      </c>
      <c r="J61" s="178" t="str">
        <f>IF(I64=0,"",I61/I64*100)</f>
        <v/>
      </c>
    </row>
    <row r="62" spans="1:10" ht="36.75" customHeight="1">
      <c r="A62" s="174"/>
      <c r="B62" s="175" t="s">
        <v>251</v>
      </c>
      <c r="C62" s="1084" t="s">
        <v>252</v>
      </c>
      <c r="D62" s="1085"/>
      <c r="E62" s="1085"/>
      <c r="F62" s="176" t="s">
        <v>195</v>
      </c>
      <c r="G62" s="177"/>
      <c r="H62" s="177"/>
      <c r="I62" s="177">
        <f>'D.1.2 D.1.2 Pol'!G100</f>
        <v>0</v>
      </c>
      <c r="J62" s="178" t="str">
        <f>IF(I64=0,"",I62/I64*100)</f>
        <v/>
      </c>
    </row>
    <row r="63" spans="1:10" ht="36.75" customHeight="1">
      <c r="A63" s="174"/>
      <c r="B63" s="175" t="s">
        <v>253</v>
      </c>
      <c r="C63" s="1084" t="s">
        <v>254</v>
      </c>
      <c r="D63" s="1085"/>
      <c r="E63" s="1085"/>
      <c r="F63" s="176" t="s">
        <v>255</v>
      </c>
      <c r="G63" s="177"/>
      <c r="H63" s="177"/>
      <c r="I63" s="177">
        <f>'D.1.2 D.1.2 Pol'!G118</f>
        <v>0</v>
      </c>
      <c r="J63" s="178" t="str">
        <f>IF(I64=0,"",I63/I64*100)</f>
        <v/>
      </c>
    </row>
    <row r="64" spans="1:10" ht="25.5" customHeight="1">
      <c r="A64" s="179"/>
      <c r="B64" s="180" t="s">
        <v>220</v>
      </c>
      <c r="C64" s="181"/>
      <c r="D64" s="182"/>
      <c r="E64" s="182"/>
      <c r="F64" s="183"/>
      <c r="G64" s="184"/>
      <c r="H64" s="184"/>
      <c r="I64" s="184">
        <f>SUM(I49:I63)</f>
        <v>0</v>
      </c>
      <c r="J64" s="185">
        <f>SUM(J49:J63)</f>
        <v>0</v>
      </c>
    </row>
    <row r="65" spans="6:10">
      <c r="F65" s="186"/>
      <c r="G65" s="186"/>
      <c r="H65" s="186"/>
      <c r="I65" s="186"/>
      <c r="J65" s="187"/>
    </row>
    <row r="66" spans="6:10">
      <c r="F66" s="186"/>
      <c r="G66" s="186"/>
      <c r="H66" s="186"/>
      <c r="I66" s="186"/>
      <c r="J66" s="187"/>
    </row>
    <row r="67" spans="6:10">
      <c r="F67" s="186"/>
      <c r="G67" s="186"/>
      <c r="H67" s="186"/>
      <c r="I67" s="186"/>
      <c r="J67" s="187"/>
    </row>
  </sheetData>
  <sheetProtection algorithmName="SHA-512" hashValue="3Aw0vp7UVLVNesGpsohDFV7kf17El7ZO9bfd9tDXGNTJnZFhyhFeLBEgUFX1Vttch7MG/fPZaQHvcQTxwvy2SA==" saltValue="dw2nwsiTFZbs8IqLDS+I2Q==" spinCount="100000" sheet="1" objects="1" scenarios="1"/>
  <protectedRanges>
    <protectedRange sqref="D11:G13 I11:I12" name="Oblast1"/>
  </protectedRanges>
  <mergeCells count="60">
    <mergeCell ref="D6:G6"/>
    <mergeCell ref="B1:J1"/>
    <mergeCell ref="E2:J2"/>
    <mergeCell ref="E3:J3"/>
    <mergeCell ref="E4:J4"/>
    <mergeCell ref="D5:G5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C40:E40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58:E58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9:E59"/>
    <mergeCell ref="C60:E60"/>
    <mergeCell ref="C61:E61"/>
    <mergeCell ref="C62:E62"/>
    <mergeCell ref="C63:E6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5B743-6F56-4836-82CF-94C3AC0F0D0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/>
  <cols>
    <col min="1" max="1" width="3.42578125" style="55" customWidth="1"/>
    <col min="2" max="2" width="12.5703125" style="190" customWidth="1"/>
    <col min="3" max="3" width="38.28515625" style="190" customWidth="1"/>
    <col min="4" max="4" width="4.85546875" style="55" customWidth="1"/>
    <col min="5" max="5" width="10.5703125" style="55" customWidth="1"/>
    <col min="6" max="6" width="9.85546875" style="55" customWidth="1"/>
    <col min="7" max="7" width="12.7109375" style="55" customWidth="1"/>
    <col min="8" max="25" width="0" style="55" hidden="1" customWidth="1"/>
    <col min="26" max="28" width="9.140625" style="55"/>
    <col min="29" max="29" width="0" style="55" hidden="1" customWidth="1"/>
    <col min="30" max="30" width="9.140625" style="55"/>
    <col min="31" max="41" width="0" style="55" hidden="1" customWidth="1"/>
    <col min="42" max="16384" width="9.140625" style="55"/>
  </cols>
  <sheetData>
    <row r="1" spans="1:60" ht="15.75" customHeight="1">
      <c r="A1" s="1148" t="s">
        <v>256</v>
      </c>
      <c r="B1" s="1148"/>
      <c r="C1" s="1148"/>
      <c r="D1" s="1148"/>
      <c r="E1" s="1148"/>
      <c r="F1" s="1148"/>
      <c r="G1" s="1148"/>
      <c r="AG1" s="55" t="s">
        <v>257</v>
      </c>
    </row>
    <row r="2" spans="1:60" ht="24.95" customHeight="1">
      <c r="A2" s="188" t="s">
        <v>258</v>
      </c>
      <c r="B2" s="189" t="s">
        <v>176</v>
      </c>
      <c r="C2" s="1149" t="s">
        <v>177</v>
      </c>
      <c r="D2" s="1150"/>
      <c r="E2" s="1150"/>
      <c r="F2" s="1150"/>
      <c r="G2" s="1151"/>
      <c r="AG2" s="55" t="s">
        <v>259</v>
      </c>
    </row>
    <row r="3" spans="1:60" ht="24.95" customHeight="1">
      <c r="A3" s="188" t="s">
        <v>260</v>
      </c>
      <c r="B3" s="189" t="s">
        <v>179</v>
      </c>
      <c r="C3" s="1149" t="s">
        <v>166</v>
      </c>
      <c r="D3" s="1150"/>
      <c r="E3" s="1150"/>
      <c r="F3" s="1150"/>
      <c r="G3" s="1151"/>
      <c r="AC3" s="190" t="s">
        <v>259</v>
      </c>
      <c r="AG3" s="55" t="s">
        <v>261</v>
      </c>
    </row>
    <row r="4" spans="1:60" ht="24.95" customHeight="1">
      <c r="A4" s="191" t="s">
        <v>262</v>
      </c>
      <c r="B4" s="192" t="s">
        <v>179</v>
      </c>
      <c r="C4" s="1152" t="s">
        <v>166</v>
      </c>
      <c r="D4" s="1153"/>
      <c r="E4" s="1153"/>
      <c r="F4" s="1153"/>
      <c r="G4" s="1154"/>
      <c r="AG4" s="55" t="s">
        <v>263</v>
      </c>
    </row>
    <row r="5" spans="1:60">
      <c r="D5" s="140"/>
    </row>
    <row r="6" spans="1:60" ht="38.25">
      <c r="A6" s="193" t="s">
        <v>264</v>
      </c>
      <c r="B6" s="194" t="s">
        <v>265</v>
      </c>
      <c r="C6" s="194" t="s">
        <v>266</v>
      </c>
      <c r="D6" s="195" t="s">
        <v>267</v>
      </c>
      <c r="E6" s="193" t="s">
        <v>268</v>
      </c>
      <c r="F6" s="196" t="s">
        <v>269</v>
      </c>
      <c r="G6" s="193" t="s">
        <v>193</v>
      </c>
      <c r="H6" s="197" t="s">
        <v>270</v>
      </c>
      <c r="I6" s="197" t="s">
        <v>271</v>
      </c>
      <c r="J6" s="197" t="s">
        <v>272</v>
      </c>
      <c r="K6" s="197" t="s">
        <v>273</v>
      </c>
      <c r="L6" s="197" t="s">
        <v>274</v>
      </c>
      <c r="M6" s="197" t="s">
        <v>275</v>
      </c>
      <c r="N6" s="197" t="s">
        <v>276</v>
      </c>
      <c r="O6" s="197" t="s">
        <v>277</v>
      </c>
      <c r="P6" s="197" t="s">
        <v>278</v>
      </c>
      <c r="Q6" s="197" t="s">
        <v>279</v>
      </c>
      <c r="R6" s="197" t="s">
        <v>280</v>
      </c>
      <c r="S6" s="197" t="s">
        <v>281</v>
      </c>
      <c r="T6" s="197" t="s">
        <v>282</v>
      </c>
      <c r="U6" s="197" t="s">
        <v>283</v>
      </c>
      <c r="V6" s="197" t="s">
        <v>284</v>
      </c>
      <c r="W6" s="197" t="s">
        <v>285</v>
      </c>
      <c r="X6" s="197" t="s">
        <v>286</v>
      </c>
      <c r="Y6" s="197" t="s">
        <v>287</v>
      </c>
    </row>
    <row r="7" spans="1:60" hidden="1">
      <c r="A7" s="198"/>
      <c r="B7" s="199"/>
      <c r="C7" s="199"/>
      <c r="D7" s="200"/>
      <c r="E7" s="201"/>
      <c r="F7" s="202"/>
      <c r="G7" s="202"/>
      <c r="H7" s="202"/>
      <c r="I7" s="202"/>
      <c r="J7" s="202"/>
      <c r="K7" s="202"/>
      <c r="L7" s="202"/>
      <c r="M7" s="202"/>
      <c r="N7" s="201"/>
      <c r="O7" s="201"/>
      <c r="P7" s="201"/>
      <c r="Q7" s="201"/>
      <c r="R7" s="202"/>
      <c r="S7" s="202"/>
      <c r="T7" s="202"/>
      <c r="U7" s="202"/>
      <c r="V7" s="202"/>
      <c r="W7" s="202"/>
      <c r="X7" s="202"/>
      <c r="Y7" s="202"/>
    </row>
    <row r="8" spans="1:60">
      <c r="A8" s="203" t="s">
        <v>288</v>
      </c>
      <c r="B8" s="204" t="s">
        <v>225</v>
      </c>
      <c r="C8" s="205" t="s">
        <v>226</v>
      </c>
      <c r="D8" s="206"/>
      <c r="E8" s="207"/>
      <c r="F8" s="208"/>
      <c r="G8" s="209">
        <f>SUMIF(AG9:AG18,"&lt;&gt;NOR",G9:G18)</f>
        <v>0</v>
      </c>
      <c r="H8" s="210"/>
      <c r="I8" s="210">
        <f>SUM(I9:I18)</f>
        <v>0</v>
      </c>
      <c r="J8" s="210"/>
      <c r="K8" s="210">
        <f>SUM(K9:K18)</f>
        <v>0</v>
      </c>
      <c r="L8" s="210"/>
      <c r="M8" s="210">
        <f>SUM(M9:M18)</f>
        <v>0</v>
      </c>
      <c r="N8" s="211"/>
      <c r="O8" s="211">
        <f>SUM(O9:O18)</f>
        <v>3.2800000000000002</v>
      </c>
      <c r="P8" s="211"/>
      <c r="Q8" s="211">
        <f>SUM(Q9:Q18)</f>
        <v>0</v>
      </c>
      <c r="R8" s="210"/>
      <c r="S8" s="210"/>
      <c r="T8" s="210"/>
      <c r="U8" s="210"/>
      <c r="V8" s="210">
        <f>SUM(V9:V18)</f>
        <v>246.67000000000002</v>
      </c>
      <c r="W8" s="210"/>
      <c r="X8" s="210"/>
      <c r="Y8" s="210"/>
      <c r="AG8" s="55" t="s">
        <v>289</v>
      </c>
    </row>
    <row r="9" spans="1:60" outlineLevel="1">
      <c r="A9" s="212">
        <v>1</v>
      </c>
      <c r="B9" s="213" t="s">
        <v>290</v>
      </c>
      <c r="C9" s="214" t="s">
        <v>291</v>
      </c>
      <c r="D9" s="215" t="s">
        <v>292</v>
      </c>
      <c r="E9" s="216">
        <v>1</v>
      </c>
      <c r="F9" s="217"/>
      <c r="G9" s="218">
        <f>ROUND(E9*F9,2)</f>
        <v>0</v>
      </c>
      <c r="H9" s="219"/>
      <c r="I9" s="220">
        <f>ROUND(E9*H9,2)</f>
        <v>0</v>
      </c>
      <c r="J9" s="219"/>
      <c r="K9" s="220">
        <f>ROUND(E9*J9,2)</f>
        <v>0</v>
      </c>
      <c r="L9" s="220">
        <v>21</v>
      </c>
      <c r="M9" s="220">
        <f>G9*(1+L9/100)</f>
        <v>0</v>
      </c>
      <c r="N9" s="221">
        <v>2.4199999999999999E-2</v>
      </c>
      <c r="O9" s="221">
        <f>ROUND(E9*N9,2)</f>
        <v>0.02</v>
      </c>
      <c r="P9" s="221">
        <v>0</v>
      </c>
      <c r="Q9" s="221">
        <f>ROUND(E9*P9,2)</f>
        <v>0</v>
      </c>
      <c r="R9" s="220"/>
      <c r="S9" s="220" t="s">
        <v>293</v>
      </c>
      <c r="T9" s="220" t="s">
        <v>293</v>
      </c>
      <c r="U9" s="220">
        <v>0.24</v>
      </c>
      <c r="V9" s="220">
        <f>ROUND(E9*U9,2)</f>
        <v>0.24</v>
      </c>
      <c r="W9" s="220"/>
      <c r="X9" s="220" t="s">
        <v>294</v>
      </c>
      <c r="Y9" s="220" t="s">
        <v>295</v>
      </c>
      <c r="Z9" s="222"/>
      <c r="AA9" s="222"/>
      <c r="AB9" s="222"/>
      <c r="AC9" s="222"/>
      <c r="AD9" s="222"/>
      <c r="AE9" s="222"/>
      <c r="AF9" s="222"/>
      <c r="AG9" s="222" t="s">
        <v>296</v>
      </c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</row>
    <row r="10" spans="1:60" outlineLevel="2">
      <c r="A10" s="223"/>
      <c r="B10" s="224"/>
      <c r="C10" s="225" t="s">
        <v>297</v>
      </c>
      <c r="D10" s="226"/>
      <c r="E10" s="227">
        <v>1</v>
      </c>
      <c r="F10" s="220"/>
      <c r="G10" s="220"/>
      <c r="H10" s="220"/>
      <c r="I10" s="220"/>
      <c r="J10" s="220"/>
      <c r="K10" s="220"/>
      <c r="L10" s="220"/>
      <c r="M10" s="220"/>
      <c r="N10" s="221"/>
      <c r="O10" s="221"/>
      <c r="P10" s="221"/>
      <c r="Q10" s="221"/>
      <c r="R10" s="220"/>
      <c r="S10" s="220"/>
      <c r="T10" s="220"/>
      <c r="U10" s="220"/>
      <c r="V10" s="220"/>
      <c r="W10" s="220"/>
      <c r="X10" s="220"/>
      <c r="Y10" s="220"/>
      <c r="Z10" s="222"/>
      <c r="AA10" s="222"/>
      <c r="AB10" s="222"/>
      <c r="AC10" s="222"/>
      <c r="AD10" s="222"/>
      <c r="AE10" s="222"/>
      <c r="AF10" s="222"/>
      <c r="AG10" s="222" t="s">
        <v>298</v>
      </c>
      <c r="AH10" s="222">
        <v>0</v>
      </c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</row>
    <row r="11" spans="1:60" outlineLevel="1">
      <c r="A11" s="212">
        <v>2</v>
      </c>
      <c r="B11" s="213" t="s">
        <v>299</v>
      </c>
      <c r="C11" s="214" t="s">
        <v>300</v>
      </c>
      <c r="D11" s="215" t="s">
        <v>49</v>
      </c>
      <c r="E11" s="216">
        <v>3.6048</v>
      </c>
      <c r="F11" s="217"/>
      <c r="G11" s="218">
        <f>ROUND(E11*F11,2)</f>
        <v>0</v>
      </c>
      <c r="H11" s="219"/>
      <c r="I11" s="220">
        <f>ROUND(E11*H11,2)</f>
        <v>0</v>
      </c>
      <c r="J11" s="219"/>
      <c r="K11" s="220">
        <f>ROUND(E11*J11,2)</f>
        <v>0</v>
      </c>
      <c r="L11" s="220">
        <v>21</v>
      </c>
      <c r="M11" s="220">
        <f>G11*(1+L11/100)</f>
        <v>0</v>
      </c>
      <c r="N11" s="221">
        <v>9.1350000000000001E-2</v>
      </c>
      <c r="O11" s="221">
        <f>ROUND(E11*N11,2)</f>
        <v>0.33</v>
      </c>
      <c r="P11" s="221">
        <v>0</v>
      </c>
      <c r="Q11" s="221">
        <f>ROUND(E11*P11,2)</f>
        <v>0</v>
      </c>
      <c r="R11" s="220"/>
      <c r="S11" s="220" t="s">
        <v>293</v>
      </c>
      <c r="T11" s="220" t="s">
        <v>293</v>
      </c>
      <c r="U11" s="220">
        <v>0.64400000000000002</v>
      </c>
      <c r="V11" s="220">
        <f>ROUND(E11*U11,2)</f>
        <v>2.3199999999999998</v>
      </c>
      <c r="W11" s="220"/>
      <c r="X11" s="220" t="s">
        <v>294</v>
      </c>
      <c r="Y11" s="220" t="s">
        <v>295</v>
      </c>
      <c r="Z11" s="222"/>
      <c r="AA11" s="222"/>
      <c r="AB11" s="222"/>
      <c r="AC11" s="222"/>
      <c r="AD11" s="222"/>
      <c r="AE11" s="222"/>
      <c r="AF11" s="222"/>
      <c r="AG11" s="222" t="s">
        <v>296</v>
      </c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</row>
    <row r="12" spans="1:60" outlineLevel="2">
      <c r="A12" s="223"/>
      <c r="B12" s="224"/>
      <c r="C12" s="225" t="s">
        <v>301</v>
      </c>
      <c r="D12" s="226"/>
      <c r="E12" s="227">
        <v>3.6048</v>
      </c>
      <c r="F12" s="220"/>
      <c r="G12" s="220"/>
      <c r="H12" s="220"/>
      <c r="I12" s="220"/>
      <c r="J12" s="220"/>
      <c r="K12" s="220"/>
      <c r="L12" s="220"/>
      <c r="M12" s="220"/>
      <c r="N12" s="221"/>
      <c r="O12" s="221"/>
      <c r="P12" s="221"/>
      <c r="Q12" s="221"/>
      <c r="R12" s="220"/>
      <c r="S12" s="220"/>
      <c r="T12" s="220"/>
      <c r="U12" s="220"/>
      <c r="V12" s="220"/>
      <c r="W12" s="220"/>
      <c r="X12" s="220"/>
      <c r="Y12" s="220"/>
      <c r="Z12" s="222"/>
      <c r="AA12" s="222"/>
      <c r="AB12" s="222"/>
      <c r="AC12" s="222"/>
      <c r="AD12" s="222"/>
      <c r="AE12" s="222"/>
      <c r="AF12" s="222"/>
      <c r="AG12" s="222" t="s">
        <v>298</v>
      </c>
      <c r="AH12" s="222">
        <v>0</v>
      </c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</row>
    <row r="13" spans="1:60" outlineLevel="1">
      <c r="A13" s="212">
        <v>3</v>
      </c>
      <c r="B13" s="213" t="s">
        <v>302</v>
      </c>
      <c r="C13" s="214" t="s">
        <v>303</v>
      </c>
      <c r="D13" s="215" t="s">
        <v>16</v>
      </c>
      <c r="E13" s="216">
        <v>5.86</v>
      </c>
      <c r="F13" s="217"/>
      <c r="G13" s="218">
        <f>ROUND(E13*F13,2)</f>
        <v>0</v>
      </c>
      <c r="H13" s="219"/>
      <c r="I13" s="220">
        <f>ROUND(E13*H13,2)</f>
        <v>0</v>
      </c>
      <c r="J13" s="219"/>
      <c r="K13" s="220">
        <f>ROUND(E13*J13,2)</f>
        <v>0</v>
      </c>
      <c r="L13" s="220">
        <v>21</v>
      </c>
      <c r="M13" s="220">
        <f>G13*(1+L13/100)</f>
        <v>0</v>
      </c>
      <c r="N13" s="221">
        <v>1.0300000000000001E-3</v>
      </c>
      <c r="O13" s="221">
        <f>ROUND(E13*N13,2)</f>
        <v>0.01</v>
      </c>
      <c r="P13" s="221">
        <v>0</v>
      </c>
      <c r="Q13" s="221">
        <f>ROUND(E13*P13,2)</f>
        <v>0</v>
      </c>
      <c r="R13" s="220"/>
      <c r="S13" s="220" t="s">
        <v>293</v>
      </c>
      <c r="T13" s="220" t="s">
        <v>293</v>
      </c>
      <c r="U13" s="220">
        <v>0.22</v>
      </c>
      <c r="V13" s="220">
        <f>ROUND(E13*U13,2)</f>
        <v>1.29</v>
      </c>
      <c r="W13" s="220"/>
      <c r="X13" s="220" t="s">
        <v>294</v>
      </c>
      <c r="Y13" s="220" t="s">
        <v>295</v>
      </c>
      <c r="Z13" s="222"/>
      <c r="AA13" s="222"/>
      <c r="AB13" s="222"/>
      <c r="AC13" s="222"/>
      <c r="AD13" s="222"/>
      <c r="AE13" s="222"/>
      <c r="AF13" s="222"/>
      <c r="AG13" s="222" t="s">
        <v>296</v>
      </c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</row>
    <row r="14" spans="1:60" outlineLevel="2">
      <c r="A14" s="223"/>
      <c r="B14" s="224"/>
      <c r="C14" s="225" t="s">
        <v>304</v>
      </c>
      <c r="D14" s="226"/>
      <c r="E14" s="227">
        <v>5.86</v>
      </c>
      <c r="F14" s="220"/>
      <c r="G14" s="220"/>
      <c r="H14" s="220"/>
      <c r="I14" s="220"/>
      <c r="J14" s="220"/>
      <c r="K14" s="220"/>
      <c r="L14" s="220"/>
      <c r="M14" s="220"/>
      <c r="N14" s="221"/>
      <c r="O14" s="221"/>
      <c r="P14" s="221"/>
      <c r="Q14" s="221"/>
      <c r="R14" s="220"/>
      <c r="S14" s="220"/>
      <c r="T14" s="220"/>
      <c r="U14" s="220"/>
      <c r="V14" s="220"/>
      <c r="W14" s="220"/>
      <c r="X14" s="220"/>
      <c r="Y14" s="220"/>
      <c r="Z14" s="222"/>
      <c r="AA14" s="222"/>
      <c r="AB14" s="222"/>
      <c r="AC14" s="222"/>
      <c r="AD14" s="222"/>
      <c r="AE14" s="222"/>
      <c r="AF14" s="222"/>
      <c r="AG14" s="222" t="s">
        <v>298</v>
      </c>
      <c r="AH14" s="222">
        <v>0</v>
      </c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</row>
    <row r="15" spans="1:60" outlineLevel="1">
      <c r="A15" s="212">
        <v>4</v>
      </c>
      <c r="B15" s="213" t="s">
        <v>305</v>
      </c>
      <c r="C15" s="214" t="s">
        <v>306</v>
      </c>
      <c r="D15" s="215" t="s">
        <v>16</v>
      </c>
      <c r="E15" s="216">
        <v>1.86</v>
      </c>
      <c r="F15" s="217"/>
      <c r="G15" s="218">
        <f>ROUND(E15*F15,2)</f>
        <v>0</v>
      </c>
      <c r="H15" s="219"/>
      <c r="I15" s="220">
        <f>ROUND(E15*H15,2)</f>
        <v>0</v>
      </c>
      <c r="J15" s="219"/>
      <c r="K15" s="220">
        <f>ROUND(E15*J15,2)</f>
        <v>0</v>
      </c>
      <c r="L15" s="220">
        <v>21</v>
      </c>
      <c r="M15" s="220">
        <f>G15*(1+L15/100)</f>
        <v>0</v>
      </c>
      <c r="N15" s="221">
        <v>5.8E-4</v>
      </c>
      <c r="O15" s="221">
        <f>ROUND(E15*N15,2)</f>
        <v>0</v>
      </c>
      <c r="P15" s="221">
        <v>0</v>
      </c>
      <c r="Q15" s="221">
        <f>ROUND(E15*P15,2)</f>
        <v>0</v>
      </c>
      <c r="R15" s="220"/>
      <c r="S15" s="220" t="s">
        <v>293</v>
      </c>
      <c r="T15" s="220" t="s">
        <v>293</v>
      </c>
      <c r="U15" s="220">
        <v>0.09</v>
      </c>
      <c r="V15" s="220">
        <f>ROUND(E15*U15,2)</f>
        <v>0.17</v>
      </c>
      <c r="W15" s="220"/>
      <c r="X15" s="220" t="s">
        <v>294</v>
      </c>
      <c r="Y15" s="220" t="s">
        <v>295</v>
      </c>
      <c r="Z15" s="222"/>
      <c r="AA15" s="222"/>
      <c r="AB15" s="222"/>
      <c r="AC15" s="222"/>
      <c r="AD15" s="222"/>
      <c r="AE15" s="222"/>
      <c r="AF15" s="222"/>
      <c r="AG15" s="222" t="s">
        <v>296</v>
      </c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</row>
    <row r="16" spans="1:60" outlineLevel="2">
      <c r="A16" s="223"/>
      <c r="B16" s="224"/>
      <c r="C16" s="225" t="s">
        <v>307</v>
      </c>
      <c r="D16" s="226"/>
      <c r="E16" s="227">
        <v>1.86</v>
      </c>
      <c r="F16" s="220"/>
      <c r="G16" s="220"/>
      <c r="H16" s="220"/>
      <c r="I16" s="220"/>
      <c r="J16" s="220"/>
      <c r="K16" s="220"/>
      <c r="L16" s="220"/>
      <c r="M16" s="220"/>
      <c r="N16" s="221"/>
      <c r="O16" s="221"/>
      <c r="P16" s="221"/>
      <c r="Q16" s="221"/>
      <c r="R16" s="220"/>
      <c r="S16" s="220"/>
      <c r="T16" s="220"/>
      <c r="U16" s="220"/>
      <c r="V16" s="220"/>
      <c r="W16" s="220"/>
      <c r="X16" s="220"/>
      <c r="Y16" s="220"/>
      <c r="Z16" s="222"/>
      <c r="AA16" s="222"/>
      <c r="AB16" s="222"/>
      <c r="AC16" s="222"/>
      <c r="AD16" s="222"/>
      <c r="AE16" s="222"/>
      <c r="AF16" s="222"/>
      <c r="AG16" s="222" t="s">
        <v>298</v>
      </c>
      <c r="AH16" s="222">
        <v>0</v>
      </c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</row>
    <row r="17" spans="1:60" ht="22.5" outlineLevel="1">
      <c r="A17" s="228">
        <v>5</v>
      </c>
      <c r="B17" s="229" t="s">
        <v>308</v>
      </c>
      <c r="C17" s="230" t="s">
        <v>309</v>
      </c>
      <c r="D17" s="231" t="s">
        <v>49</v>
      </c>
      <c r="E17" s="232">
        <v>205</v>
      </c>
      <c r="F17" s="233"/>
      <c r="G17" s="234">
        <f>ROUND(E17*F17,2)</f>
        <v>0</v>
      </c>
      <c r="H17" s="219"/>
      <c r="I17" s="220">
        <f>ROUND(E17*H17,2)</f>
        <v>0</v>
      </c>
      <c r="J17" s="219"/>
      <c r="K17" s="220">
        <f>ROUND(E17*J17,2)</f>
        <v>0</v>
      </c>
      <c r="L17" s="220">
        <v>21</v>
      </c>
      <c r="M17" s="220">
        <f>G17*(1+L17/100)</f>
        <v>0</v>
      </c>
      <c r="N17" s="221">
        <v>1.2149999999999999E-2</v>
      </c>
      <c r="O17" s="221">
        <f>ROUND(E17*N17,2)</f>
        <v>2.4900000000000002</v>
      </c>
      <c r="P17" s="221">
        <v>0</v>
      </c>
      <c r="Q17" s="221">
        <f>ROUND(E17*P17,2)</f>
        <v>0</v>
      </c>
      <c r="R17" s="220"/>
      <c r="S17" s="220" t="s">
        <v>293</v>
      </c>
      <c r="T17" s="220" t="s">
        <v>293</v>
      </c>
      <c r="U17" s="220">
        <v>1.0109999999999999</v>
      </c>
      <c r="V17" s="220">
        <f>ROUND(E17*U17,2)</f>
        <v>207.26</v>
      </c>
      <c r="W17" s="220"/>
      <c r="X17" s="220" t="s">
        <v>294</v>
      </c>
      <c r="Y17" s="220" t="s">
        <v>310</v>
      </c>
      <c r="Z17" s="222"/>
      <c r="AA17" s="222"/>
      <c r="AB17" s="222"/>
      <c r="AC17" s="222"/>
      <c r="AD17" s="222"/>
      <c r="AE17" s="222"/>
      <c r="AF17" s="222"/>
      <c r="AG17" s="222" t="s">
        <v>296</v>
      </c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</row>
    <row r="18" spans="1:60" ht="22.5" outlineLevel="1">
      <c r="A18" s="228">
        <v>6</v>
      </c>
      <c r="B18" s="229" t="s">
        <v>311</v>
      </c>
      <c r="C18" s="230" t="s">
        <v>312</v>
      </c>
      <c r="D18" s="231" t="s">
        <v>49</v>
      </c>
      <c r="E18" s="232">
        <v>35</v>
      </c>
      <c r="F18" s="233"/>
      <c r="G18" s="234">
        <f>ROUND(E18*F18,2)</f>
        <v>0</v>
      </c>
      <c r="H18" s="219"/>
      <c r="I18" s="220">
        <f>ROUND(E18*H18,2)</f>
        <v>0</v>
      </c>
      <c r="J18" s="219"/>
      <c r="K18" s="220">
        <f>ROUND(E18*J18,2)</f>
        <v>0</v>
      </c>
      <c r="L18" s="220">
        <v>21</v>
      </c>
      <c r="M18" s="220">
        <f>G18*(1+L18/100)</f>
        <v>0</v>
      </c>
      <c r="N18" s="221">
        <v>1.2149999999999999E-2</v>
      </c>
      <c r="O18" s="221">
        <f>ROUND(E18*N18,2)</f>
        <v>0.43</v>
      </c>
      <c r="P18" s="221">
        <v>0</v>
      </c>
      <c r="Q18" s="221">
        <f>ROUND(E18*P18,2)</f>
        <v>0</v>
      </c>
      <c r="R18" s="220"/>
      <c r="S18" s="220" t="s">
        <v>293</v>
      </c>
      <c r="T18" s="220" t="s">
        <v>293</v>
      </c>
      <c r="U18" s="220">
        <v>1.0109999999999999</v>
      </c>
      <c r="V18" s="220">
        <f>ROUND(E18*U18,2)</f>
        <v>35.39</v>
      </c>
      <c r="W18" s="220"/>
      <c r="X18" s="220" t="s">
        <v>294</v>
      </c>
      <c r="Y18" s="220" t="s">
        <v>310</v>
      </c>
      <c r="Z18" s="222"/>
      <c r="AA18" s="222"/>
      <c r="AB18" s="222"/>
      <c r="AC18" s="222"/>
      <c r="AD18" s="222"/>
      <c r="AE18" s="222"/>
      <c r="AF18" s="222"/>
      <c r="AG18" s="222" t="s">
        <v>296</v>
      </c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</row>
    <row r="19" spans="1:60" ht="25.5">
      <c r="A19" s="203" t="s">
        <v>288</v>
      </c>
      <c r="B19" s="204" t="s">
        <v>227</v>
      </c>
      <c r="C19" s="205" t="s">
        <v>228</v>
      </c>
      <c r="D19" s="206"/>
      <c r="E19" s="207"/>
      <c r="F19" s="208"/>
      <c r="G19" s="209">
        <f>SUMIF(AG20:AG21,"&lt;&gt;NOR",G20:G21)</f>
        <v>0</v>
      </c>
      <c r="H19" s="210"/>
      <c r="I19" s="210">
        <f>SUM(I20:I21)</f>
        <v>0</v>
      </c>
      <c r="J19" s="210"/>
      <c r="K19" s="210">
        <f>SUM(K20:K21)</f>
        <v>0</v>
      </c>
      <c r="L19" s="210"/>
      <c r="M19" s="210">
        <f>SUM(M20:M21)</f>
        <v>0</v>
      </c>
      <c r="N19" s="211"/>
      <c r="O19" s="211">
        <f>SUM(O20:O21)</f>
        <v>0.48</v>
      </c>
      <c r="P19" s="211"/>
      <c r="Q19" s="211">
        <f>SUM(Q20:Q21)</f>
        <v>0</v>
      </c>
      <c r="R19" s="210"/>
      <c r="S19" s="210"/>
      <c r="T19" s="210"/>
      <c r="U19" s="210"/>
      <c r="V19" s="210">
        <f>SUM(V20:V21)</f>
        <v>28.35</v>
      </c>
      <c r="W19" s="210"/>
      <c r="X19" s="210"/>
      <c r="Y19" s="210"/>
      <c r="AG19" s="55" t="s">
        <v>289</v>
      </c>
    </row>
    <row r="20" spans="1:60" ht="22.5" outlineLevel="1">
      <c r="A20" s="228">
        <v>7</v>
      </c>
      <c r="B20" s="229" t="s">
        <v>313</v>
      </c>
      <c r="C20" s="230" t="s">
        <v>314</v>
      </c>
      <c r="D20" s="231" t="s">
        <v>49</v>
      </c>
      <c r="E20" s="232">
        <v>13</v>
      </c>
      <c r="F20" s="233"/>
      <c r="G20" s="234">
        <f>ROUND(E20*F20,2)</f>
        <v>0</v>
      </c>
      <c r="H20" s="219"/>
      <c r="I20" s="220">
        <f>ROUND(E20*H20,2)</f>
        <v>0</v>
      </c>
      <c r="J20" s="219"/>
      <c r="K20" s="220">
        <f>ROUND(E20*J20,2)</f>
        <v>0</v>
      </c>
      <c r="L20" s="220">
        <v>21</v>
      </c>
      <c r="M20" s="220">
        <f>G20*(1+L20/100)</f>
        <v>0</v>
      </c>
      <c r="N20" s="221">
        <v>1.8010000000000002E-2</v>
      </c>
      <c r="O20" s="221">
        <f>ROUND(E20*N20,2)</f>
        <v>0.23</v>
      </c>
      <c r="P20" s="221">
        <v>0</v>
      </c>
      <c r="Q20" s="221">
        <f>ROUND(E20*P20,2)</f>
        <v>0</v>
      </c>
      <c r="R20" s="220"/>
      <c r="S20" s="220" t="s">
        <v>293</v>
      </c>
      <c r="T20" s="220" t="s">
        <v>293</v>
      </c>
      <c r="U20" s="220">
        <v>1.05</v>
      </c>
      <c r="V20" s="220">
        <f>ROUND(E20*U20,2)</f>
        <v>13.65</v>
      </c>
      <c r="W20" s="220"/>
      <c r="X20" s="220" t="s">
        <v>294</v>
      </c>
      <c r="Y20" s="220" t="s">
        <v>310</v>
      </c>
      <c r="Z20" s="222"/>
      <c r="AA20" s="222"/>
      <c r="AB20" s="222"/>
      <c r="AC20" s="222"/>
      <c r="AD20" s="222"/>
      <c r="AE20" s="222"/>
      <c r="AF20" s="222"/>
      <c r="AG20" s="222" t="s">
        <v>296</v>
      </c>
      <c r="AH20" s="222"/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2"/>
      <c r="BA20" s="222"/>
      <c r="BB20" s="222"/>
      <c r="BC20" s="222"/>
      <c r="BD20" s="222"/>
      <c r="BE20" s="222"/>
      <c r="BF20" s="222"/>
      <c r="BG20" s="222"/>
      <c r="BH20" s="222"/>
    </row>
    <row r="21" spans="1:60" ht="22.5" outlineLevel="1">
      <c r="A21" s="228">
        <v>8</v>
      </c>
      <c r="B21" s="229" t="s">
        <v>315</v>
      </c>
      <c r="C21" s="230" t="s">
        <v>316</v>
      </c>
      <c r="D21" s="231" t="s">
        <v>49</v>
      </c>
      <c r="E21" s="232">
        <v>14</v>
      </c>
      <c r="F21" s="233"/>
      <c r="G21" s="234">
        <f>ROUND(E21*F21,2)</f>
        <v>0</v>
      </c>
      <c r="H21" s="219"/>
      <c r="I21" s="220">
        <f>ROUND(E21*H21,2)</f>
        <v>0</v>
      </c>
      <c r="J21" s="219"/>
      <c r="K21" s="220">
        <f>ROUND(E21*J21,2)</f>
        <v>0</v>
      </c>
      <c r="L21" s="220">
        <v>21</v>
      </c>
      <c r="M21" s="220">
        <f>G21*(1+L21/100)</f>
        <v>0</v>
      </c>
      <c r="N21" s="221">
        <v>1.8120000000000001E-2</v>
      </c>
      <c r="O21" s="221">
        <f>ROUND(E21*N21,2)</f>
        <v>0.25</v>
      </c>
      <c r="P21" s="221">
        <v>0</v>
      </c>
      <c r="Q21" s="221">
        <f>ROUND(E21*P21,2)</f>
        <v>0</v>
      </c>
      <c r="R21" s="220"/>
      <c r="S21" s="220" t="s">
        <v>293</v>
      </c>
      <c r="T21" s="220" t="s">
        <v>293</v>
      </c>
      <c r="U21" s="220">
        <v>1.05</v>
      </c>
      <c r="V21" s="220">
        <f>ROUND(E21*U21,2)</f>
        <v>14.7</v>
      </c>
      <c r="W21" s="220"/>
      <c r="X21" s="220" t="s">
        <v>294</v>
      </c>
      <c r="Y21" s="220" t="s">
        <v>310</v>
      </c>
      <c r="Z21" s="222"/>
      <c r="AA21" s="222"/>
      <c r="AB21" s="222"/>
      <c r="AC21" s="222"/>
      <c r="AD21" s="222"/>
      <c r="AE21" s="222"/>
      <c r="AF21" s="222"/>
      <c r="AG21" s="222" t="s">
        <v>296</v>
      </c>
      <c r="AH21" s="222"/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2"/>
      <c r="BA21" s="222"/>
      <c r="BB21" s="222"/>
      <c r="BC21" s="222"/>
      <c r="BD21" s="222"/>
      <c r="BE21" s="222"/>
      <c r="BF21" s="222"/>
      <c r="BG21" s="222"/>
      <c r="BH21" s="222"/>
    </row>
    <row r="22" spans="1:60">
      <c r="A22" s="203" t="s">
        <v>288</v>
      </c>
      <c r="B22" s="204" t="s">
        <v>229</v>
      </c>
      <c r="C22" s="205" t="s">
        <v>230</v>
      </c>
      <c r="D22" s="206"/>
      <c r="E22" s="207"/>
      <c r="F22" s="208"/>
      <c r="G22" s="209">
        <f>SUMIF(AG23:AG29,"&lt;&gt;NOR",G23:G29)</f>
        <v>0</v>
      </c>
      <c r="H22" s="210"/>
      <c r="I22" s="210">
        <f>SUM(I23:I29)</f>
        <v>0</v>
      </c>
      <c r="J22" s="210"/>
      <c r="K22" s="210">
        <f>SUM(K23:K29)</f>
        <v>0</v>
      </c>
      <c r="L22" s="210"/>
      <c r="M22" s="210">
        <f>SUM(M23:M29)</f>
        <v>0</v>
      </c>
      <c r="N22" s="211"/>
      <c r="O22" s="211">
        <f>SUM(O23:O29)</f>
        <v>6.2000000000000011</v>
      </c>
      <c r="P22" s="211"/>
      <c r="Q22" s="211">
        <f>SUM(Q23:Q29)</f>
        <v>0</v>
      </c>
      <c r="R22" s="210"/>
      <c r="S22" s="210"/>
      <c r="T22" s="210"/>
      <c r="U22" s="210"/>
      <c r="V22" s="210">
        <f>SUM(V23:V29)</f>
        <v>414.71000000000009</v>
      </c>
      <c r="W22" s="210"/>
      <c r="X22" s="210"/>
      <c r="Y22" s="210"/>
      <c r="AG22" s="55" t="s">
        <v>289</v>
      </c>
    </row>
    <row r="23" spans="1:60" outlineLevel="1">
      <c r="A23" s="212">
        <v>9</v>
      </c>
      <c r="B23" s="213" t="s">
        <v>317</v>
      </c>
      <c r="C23" s="214" t="s">
        <v>318</v>
      </c>
      <c r="D23" s="215" t="s">
        <v>49</v>
      </c>
      <c r="E23" s="216">
        <v>1114</v>
      </c>
      <c r="F23" s="217"/>
      <c r="G23" s="218">
        <f>ROUND(E23*F23,2)</f>
        <v>0</v>
      </c>
      <c r="H23" s="219"/>
      <c r="I23" s="220">
        <f>ROUND(E23*H23,2)</f>
        <v>0</v>
      </c>
      <c r="J23" s="219"/>
      <c r="K23" s="220">
        <f>ROUND(E23*J23,2)</f>
        <v>0</v>
      </c>
      <c r="L23" s="220">
        <v>21</v>
      </c>
      <c r="M23" s="220">
        <f>G23*(1+L23/100)</f>
        <v>0</v>
      </c>
      <c r="N23" s="221">
        <v>3.7799999999999999E-3</v>
      </c>
      <c r="O23" s="221">
        <f>ROUND(E23*N23,2)</f>
        <v>4.21</v>
      </c>
      <c r="P23" s="221">
        <v>0</v>
      </c>
      <c r="Q23" s="221">
        <f>ROUND(E23*P23,2)</f>
        <v>0</v>
      </c>
      <c r="R23" s="220"/>
      <c r="S23" s="220" t="s">
        <v>293</v>
      </c>
      <c r="T23" s="220" t="s">
        <v>293</v>
      </c>
      <c r="U23" s="220">
        <v>0.245</v>
      </c>
      <c r="V23" s="220">
        <f>ROUND(E23*U23,2)</f>
        <v>272.93</v>
      </c>
      <c r="W23" s="220"/>
      <c r="X23" s="220" t="s">
        <v>294</v>
      </c>
      <c r="Y23" s="220" t="s">
        <v>319</v>
      </c>
      <c r="Z23" s="222"/>
      <c r="AA23" s="222"/>
      <c r="AB23" s="222"/>
      <c r="AC23" s="222"/>
      <c r="AD23" s="222"/>
      <c r="AE23" s="222"/>
      <c r="AF23" s="222"/>
      <c r="AG23" s="222" t="s">
        <v>296</v>
      </c>
      <c r="AH23" s="222"/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2"/>
      <c r="BA23" s="222"/>
      <c r="BB23" s="222"/>
      <c r="BC23" s="222"/>
      <c r="BD23" s="222"/>
      <c r="BE23" s="222"/>
      <c r="BF23" s="222"/>
      <c r="BG23" s="222"/>
      <c r="BH23" s="222"/>
    </row>
    <row r="24" spans="1:60" outlineLevel="2">
      <c r="A24" s="223"/>
      <c r="B24" s="224"/>
      <c r="C24" s="225" t="s">
        <v>320</v>
      </c>
      <c r="D24" s="226"/>
      <c r="E24" s="227">
        <v>1114</v>
      </c>
      <c r="F24" s="220"/>
      <c r="G24" s="220"/>
      <c r="H24" s="220"/>
      <c r="I24" s="220"/>
      <c r="J24" s="220"/>
      <c r="K24" s="220"/>
      <c r="L24" s="220"/>
      <c r="M24" s="220"/>
      <c r="N24" s="221"/>
      <c r="O24" s="221"/>
      <c r="P24" s="221"/>
      <c r="Q24" s="221"/>
      <c r="R24" s="220"/>
      <c r="S24" s="220"/>
      <c r="T24" s="220"/>
      <c r="U24" s="220"/>
      <c r="V24" s="220"/>
      <c r="W24" s="220"/>
      <c r="X24" s="220"/>
      <c r="Y24" s="220"/>
      <c r="Z24" s="222"/>
      <c r="AA24" s="222"/>
      <c r="AB24" s="222"/>
      <c r="AC24" s="222"/>
      <c r="AD24" s="222"/>
      <c r="AE24" s="222"/>
      <c r="AF24" s="222"/>
      <c r="AG24" s="222" t="s">
        <v>298</v>
      </c>
      <c r="AH24" s="222">
        <v>5</v>
      </c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  <c r="AY24" s="222"/>
      <c r="AZ24" s="222"/>
      <c r="BA24" s="222"/>
      <c r="BB24" s="222"/>
      <c r="BC24" s="222"/>
      <c r="BD24" s="222"/>
      <c r="BE24" s="222"/>
      <c r="BF24" s="222"/>
      <c r="BG24" s="222"/>
      <c r="BH24" s="222"/>
    </row>
    <row r="25" spans="1:60" outlineLevel="1">
      <c r="A25" s="212">
        <v>10</v>
      </c>
      <c r="B25" s="213" t="s">
        <v>321</v>
      </c>
      <c r="C25" s="214" t="s">
        <v>322</v>
      </c>
      <c r="D25" s="215" t="s">
        <v>49</v>
      </c>
      <c r="E25" s="216">
        <v>1114</v>
      </c>
      <c r="F25" s="217"/>
      <c r="G25" s="218">
        <f>ROUND(E25*F25,2)</f>
        <v>0</v>
      </c>
      <c r="H25" s="219"/>
      <c r="I25" s="220">
        <f>ROUND(E25*H25,2)</f>
        <v>0</v>
      </c>
      <c r="J25" s="219"/>
      <c r="K25" s="220">
        <f>ROUND(E25*J25,2)</f>
        <v>0</v>
      </c>
      <c r="L25" s="220">
        <v>21</v>
      </c>
      <c r="M25" s="220">
        <f>G25*(1+L25/100)</f>
        <v>0</v>
      </c>
      <c r="N25" s="221">
        <v>3.2000000000000003E-4</v>
      </c>
      <c r="O25" s="221">
        <f>ROUND(E25*N25,2)</f>
        <v>0.36</v>
      </c>
      <c r="P25" s="221">
        <v>0</v>
      </c>
      <c r="Q25" s="221">
        <f>ROUND(E25*P25,2)</f>
        <v>0</v>
      </c>
      <c r="R25" s="220"/>
      <c r="S25" s="220" t="s">
        <v>293</v>
      </c>
      <c r="T25" s="220" t="s">
        <v>293</v>
      </c>
      <c r="U25" s="220">
        <v>7.0000000000000007E-2</v>
      </c>
      <c r="V25" s="220">
        <f>ROUND(E25*U25,2)</f>
        <v>77.98</v>
      </c>
      <c r="W25" s="220"/>
      <c r="X25" s="220" t="s">
        <v>294</v>
      </c>
      <c r="Y25" s="220" t="s">
        <v>319</v>
      </c>
      <c r="Z25" s="222"/>
      <c r="AA25" s="222"/>
      <c r="AB25" s="222"/>
      <c r="AC25" s="222"/>
      <c r="AD25" s="222"/>
      <c r="AE25" s="222"/>
      <c r="AF25" s="222"/>
      <c r="AG25" s="222" t="s">
        <v>296</v>
      </c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2"/>
      <c r="BA25" s="222"/>
      <c r="BB25" s="222"/>
      <c r="BC25" s="222"/>
      <c r="BD25" s="222"/>
      <c r="BE25" s="222"/>
      <c r="BF25" s="222"/>
      <c r="BG25" s="222"/>
      <c r="BH25" s="222"/>
    </row>
    <row r="26" spans="1:60" outlineLevel="2">
      <c r="A26" s="223"/>
      <c r="B26" s="224"/>
      <c r="C26" s="225" t="s">
        <v>323</v>
      </c>
      <c r="D26" s="226"/>
      <c r="E26" s="227">
        <v>1114</v>
      </c>
      <c r="F26" s="220"/>
      <c r="G26" s="220"/>
      <c r="H26" s="220"/>
      <c r="I26" s="220"/>
      <c r="J26" s="220"/>
      <c r="K26" s="220"/>
      <c r="L26" s="220"/>
      <c r="M26" s="220"/>
      <c r="N26" s="221"/>
      <c r="O26" s="221"/>
      <c r="P26" s="221"/>
      <c r="Q26" s="221"/>
      <c r="R26" s="220"/>
      <c r="S26" s="220"/>
      <c r="T26" s="220"/>
      <c r="U26" s="220"/>
      <c r="V26" s="220"/>
      <c r="W26" s="220"/>
      <c r="X26" s="220"/>
      <c r="Y26" s="220"/>
      <c r="Z26" s="222"/>
      <c r="AA26" s="222"/>
      <c r="AB26" s="222"/>
      <c r="AC26" s="222"/>
      <c r="AD26" s="222"/>
      <c r="AE26" s="222"/>
      <c r="AF26" s="222"/>
      <c r="AG26" s="222" t="s">
        <v>298</v>
      </c>
      <c r="AH26" s="222">
        <v>5</v>
      </c>
      <c r="AI26" s="222"/>
      <c r="AJ26" s="222"/>
      <c r="AK26" s="222"/>
      <c r="AL26" s="222"/>
      <c r="AM26" s="222"/>
      <c r="AN26" s="222"/>
      <c r="AO26" s="222"/>
      <c r="AP26" s="222"/>
      <c r="AQ26" s="222"/>
      <c r="AR26" s="222"/>
      <c r="AS26" s="222"/>
      <c r="AT26" s="222"/>
      <c r="AU26" s="222"/>
      <c r="AV26" s="222"/>
      <c r="AW26" s="222"/>
      <c r="AX26" s="222"/>
      <c r="AY26" s="222"/>
      <c r="AZ26" s="222"/>
      <c r="BA26" s="222"/>
      <c r="BB26" s="222"/>
      <c r="BC26" s="222"/>
      <c r="BD26" s="222"/>
      <c r="BE26" s="222"/>
      <c r="BF26" s="222"/>
      <c r="BG26" s="222"/>
      <c r="BH26" s="222"/>
    </row>
    <row r="27" spans="1:60" ht="22.5" outlineLevel="1">
      <c r="A27" s="228">
        <v>11</v>
      </c>
      <c r="B27" s="229" t="s">
        <v>324</v>
      </c>
      <c r="C27" s="230" t="s">
        <v>325</v>
      </c>
      <c r="D27" s="231" t="s">
        <v>16</v>
      </c>
      <c r="E27" s="232">
        <v>146</v>
      </c>
      <c r="F27" s="233"/>
      <c r="G27" s="234">
        <f>ROUND(E27*F27,2)</f>
        <v>0</v>
      </c>
      <c r="H27" s="219"/>
      <c r="I27" s="220">
        <f>ROUND(E27*H27,2)</f>
        <v>0</v>
      </c>
      <c r="J27" s="219"/>
      <c r="K27" s="220">
        <f>ROUND(E27*J27,2)</f>
        <v>0</v>
      </c>
      <c r="L27" s="220">
        <v>21</v>
      </c>
      <c r="M27" s="220">
        <f>G27*(1+L27/100)</f>
        <v>0</v>
      </c>
      <c r="N27" s="221">
        <v>1.56E-3</v>
      </c>
      <c r="O27" s="221">
        <f>ROUND(E27*N27,2)</f>
        <v>0.23</v>
      </c>
      <c r="P27" s="221">
        <v>0</v>
      </c>
      <c r="Q27" s="221">
        <f>ROUND(E27*P27,2)</f>
        <v>0</v>
      </c>
      <c r="R27" s="220"/>
      <c r="S27" s="220" t="s">
        <v>293</v>
      </c>
      <c r="T27" s="220" t="s">
        <v>293</v>
      </c>
      <c r="U27" s="220">
        <v>0.21</v>
      </c>
      <c r="V27" s="220">
        <f>ROUND(E27*U27,2)</f>
        <v>30.66</v>
      </c>
      <c r="W27" s="220"/>
      <c r="X27" s="220" t="s">
        <v>294</v>
      </c>
      <c r="Y27" s="220" t="s">
        <v>310</v>
      </c>
      <c r="Z27" s="222"/>
      <c r="AA27" s="222"/>
      <c r="AB27" s="222"/>
      <c r="AC27" s="222"/>
      <c r="AD27" s="222"/>
      <c r="AE27" s="222"/>
      <c r="AF27" s="222"/>
      <c r="AG27" s="222" t="s">
        <v>296</v>
      </c>
      <c r="AH27" s="222"/>
      <c r="AI27" s="222"/>
      <c r="AJ27" s="222"/>
      <c r="AK27" s="222"/>
      <c r="AL27" s="222"/>
      <c r="AM27" s="222"/>
      <c r="AN27" s="222"/>
      <c r="AO27" s="222"/>
      <c r="AP27" s="222"/>
      <c r="AQ27" s="222"/>
      <c r="AR27" s="222"/>
      <c r="AS27" s="222"/>
      <c r="AT27" s="222"/>
      <c r="AU27" s="222"/>
      <c r="AV27" s="222"/>
      <c r="AW27" s="222"/>
      <c r="AX27" s="222"/>
      <c r="AY27" s="222"/>
      <c r="AZ27" s="222"/>
      <c r="BA27" s="222"/>
      <c r="BB27" s="222"/>
      <c r="BC27" s="222"/>
      <c r="BD27" s="222"/>
      <c r="BE27" s="222"/>
      <c r="BF27" s="222"/>
      <c r="BG27" s="222"/>
      <c r="BH27" s="222"/>
    </row>
    <row r="28" spans="1:60" ht="22.5" outlineLevel="1">
      <c r="A28" s="228">
        <v>12</v>
      </c>
      <c r="B28" s="229" t="s">
        <v>326</v>
      </c>
      <c r="C28" s="230" t="s">
        <v>327</v>
      </c>
      <c r="D28" s="231" t="s">
        <v>16</v>
      </c>
      <c r="E28" s="232">
        <v>94</v>
      </c>
      <c r="F28" s="233"/>
      <c r="G28" s="234">
        <f>ROUND(E28*F28,2)</f>
        <v>0</v>
      </c>
      <c r="H28" s="219"/>
      <c r="I28" s="220">
        <f>ROUND(E28*H28,2)</f>
        <v>0</v>
      </c>
      <c r="J28" s="219"/>
      <c r="K28" s="220">
        <f>ROUND(E28*J28,2)</f>
        <v>0</v>
      </c>
      <c r="L28" s="220">
        <v>21</v>
      </c>
      <c r="M28" s="220">
        <f>G28*(1+L28/100)</f>
        <v>0</v>
      </c>
      <c r="N28" s="221">
        <v>4.3299999999999996E-3</v>
      </c>
      <c r="O28" s="221">
        <f>ROUND(E28*N28,2)</f>
        <v>0.41</v>
      </c>
      <c r="P28" s="221">
        <v>0</v>
      </c>
      <c r="Q28" s="221">
        <f>ROUND(E28*P28,2)</f>
        <v>0</v>
      </c>
      <c r="R28" s="220"/>
      <c r="S28" s="220" t="s">
        <v>293</v>
      </c>
      <c r="T28" s="220" t="s">
        <v>293</v>
      </c>
      <c r="U28" s="220">
        <v>0.152</v>
      </c>
      <c r="V28" s="220">
        <f>ROUND(E28*U28,2)</f>
        <v>14.29</v>
      </c>
      <c r="W28" s="220"/>
      <c r="X28" s="220" t="s">
        <v>294</v>
      </c>
      <c r="Y28" s="220" t="s">
        <v>310</v>
      </c>
      <c r="Z28" s="222"/>
      <c r="AA28" s="222"/>
      <c r="AB28" s="222"/>
      <c r="AC28" s="222"/>
      <c r="AD28" s="222"/>
      <c r="AE28" s="222"/>
      <c r="AF28" s="222"/>
      <c r="AG28" s="222" t="s">
        <v>296</v>
      </c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  <c r="AU28" s="222"/>
      <c r="AV28" s="222"/>
      <c r="AW28" s="222"/>
      <c r="AX28" s="222"/>
      <c r="AY28" s="222"/>
      <c r="AZ28" s="222"/>
      <c r="BA28" s="222"/>
      <c r="BB28" s="222"/>
      <c r="BC28" s="222"/>
      <c r="BD28" s="222"/>
      <c r="BE28" s="222"/>
      <c r="BF28" s="222"/>
      <c r="BG28" s="222"/>
      <c r="BH28" s="222"/>
    </row>
    <row r="29" spans="1:60" ht="22.5" outlineLevel="1">
      <c r="A29" s="228">
        <v>13</v>
      </c>
      <c r="B29" s="229" t="s">
        <v>328</v>
      </c>
      <c r="C29" s="230" t="s">
        <v>329</v>
      </c>
      <c r="D29" s="231" t="s">
        <v>16</v>
      </c>
      <c r="E29" s="232">
        <v>76</v>
      </c>
      <c r="F29" s="233"/>
      <c r="G29" s="234">
        <f>ROUND(E29*F29,2)</f>
        <v>0</v>
      </c>
      <c r="H29" s="219"/>
      <c r="I29" s="220">
        <f>ROUND(E29*H29,2)</f>
        <v>0</v>
      </c>
      <c r="J29" s="219"/>
      <c r="K29" s="220">
        <f>ROUND(E29*J29,2)</f>
        <v>0</v>
      </c>
      <c r="L29" s="220">
        <v>21</v>
      </c>
      <c r="M29" s="220">
        <f>G29*(1+L29/100)</f>
        <v>0</v>
      </c>
      <c r="N29" s="221">
        <v>1.299E-2</v>
      </c>
      <c r="O29" s="221">
        <f>ROUND(E29*N29,2)</f>
        <v>0.99</v>
      </c>
      <c r="P29" s="221">
        <v>0</v>
      </c>
      <c r="Q29" s="221">
        <f>ROUND(E29*P29,2)</f>
        <v>0</v>
      </c>
      <c r="R29" s="220"/>
      <c r="S29" s="220" t="s">
        <v>293</v>
      </c>
      <c r="T29" s="220" t="s">
        <v>293</v>
      </c>
      <c r="U29" s="220">
        <v>0.248</v>
      </c>
      <c r="V29" s="220">
        <f>ROUND(E29*U29,2)</f>
        <v>18.850000000000001</v>
      </c>
      <c r="W29" s="220"/>
      <c r="X29" s="220" t="s">
        <v>294</v>
      </c>
      <c r="Y29" s="220" t="s">
        <v>310</v>
      </c>
      <c r="Z29" s="222"/>
      <c r="AA29" s="222"/>
      <c r="AB29" s="222"/>
      <c r="AC29" s="222"/>
      <c r="AD29" s="222"/>
      <c r="AE29" s="222"/>
      <c r="AF29" s="222"/>
      <c r="AG29" s="222" t="s">
        <v>296</v>
      </c>
      <c r="AH29" s="222"/>
      <c r="AI29" s="222"/>
      <c r="AJ29" s="222"/>
      <c r="AK29" s="222"/>
      <c r="AL29" s="222"/>
      <c r="AM29" s="222"/>
      <c r="AN29" s="222"/>
      <c r="AO29" s="222"/>
      <c r="AP29" s="222"/>
      <c r="AQ29" s="222"/>
      <c r="AR29" s="222"/>
      <c r="AS29" s="222"/>
      <c r="AT29" s="222"/>
      <c r="AU29" s="222"/>
      <c r="AV29" s="222"/>
      <c r="AW29" s="222"/>
      <c r="AX29" s="222"/>
      <c r="AY29" s="222"/>
      <c r="AZ29" s="222"/>
      <c r="BA29" s="222"/>
      <c r="BB29" s="222"/>
      <c r="BC29" s="222"/>
      <c r="BD29" s="222"/>
      <c r="BE29" s="222"/>
      <c r="BF29" s="222"/>
      <c r="BG29" s="222"/>
      <c r="BH29" s="222"/>
    </row>
    <row r="30" spans="1:60">
      <c r="A30" s="203" t="s">
        <v>288</v>
      </c>
      <c r="B30" s="204" t="s">
        <v>231</v>
      </c>
      <c r="C30" s="205" t="s">
        <v>232</v>
      </c>
      <c r="D30" s="206"/>
      <c r="E30" s="207"/>
      <c r="F30" s="208"/>
      <c r="G30" s="209">
        <f>SUMIF(AG31:AG33,"&lt;&gt;NOR",G31:G33)</f>
        <v>0</v>
      </c>
      <c r="H30" s="210"/>
      <c r="I30" s="210">
        <f>SUM(I31:I33)</f>
        <v>0</v>
      </c>
      <c r="J30" s="210"/>
      <c r="K30" s="210">
        <f>SUM(K31:K33)</f>
        <v>0</v>
      </c>
      <c r="L30" s="210"/>
      <c r="M30" s="210">
        <f>SUM(M31:M33)</f>
        <v>0</v>
      </c>
      <c r="N30" s="211"/>
      <c r="O30" s="211">
        <f>SUM(O31:O33)</f>
        <v>0.38</v>
      </c>
      <c r="P30" s="211"/>
      <c r="Q30" s="211">
        <f>SUM(Q31:Q33)</f>
        <v>0</v>
      </c>
      <c r="R30" s="210"/>
      <c r="S30" s="210"/>
      <c r="T30" s="210"/>
      <c r="U30" s="210"/>
      <c r="V30" s="210">
        <f>SUM(V31:V33)</f>
        <v>51.36</v>
      </c>
      <c r="W30" s="210"/>
      <c r="X30" s="210"/>
      <c r="Y30" s="210"/>
      <c r="AG30" s="55" t="s">
        <v>289</v>
      </c>
    </row>
    <row r="31" spans="1:60" outlineLevel="1">
      <c r="A31" s="212">
        <v>14</v>
      </c>
      <c r="B31" s="213" t="s">
        <v>330</v>
      </c>
      <c r="C31" s="214" t="s">
        <v>331</v>
      </c>
      <c r="D31" s="215" t="s">
        <v>49</v>
      </c>
      <c r="E31" s="216">
        <v>240</v>
      </c>
      <c r="F31" s="217"/>
      <c r="G31" s="218">
        <f>ROUND(E31*F31,2)</f>
        <v>0</v>
      </c>
      <c r="H31" s="219"/>
      <c r="I31" s="220">
        <f>ROUND(E31*H31,2)</f>
        <v>0</v>
      </c>
      <c r="J31" s="219"/>
      <c r="K31" s="220">
        <f>ROUND(E31*J31,2)</f>
        <v>0</v>
      </c>
      <c r="L31" s="220">
        <v>21</v>
      </c>
      <c r="M31" s="220">
        <f>G31*(1+L31/100)</f>
        <v>0</v>
      </c>
      <c r="N31" s="221">
        <v>1.58E-3</v>
      </c>
      <c r="O31" s="221">
        <f>ROUND(E31*N31,2)</f>
        <v>0.38</v>
      </c>
      <c r="P31" s="221">
        <v>0</v>
      </c>
      <c r="Q31" s="221">
        <f>ROUND(E31*P31,2)</f>
        <v>0</v>
      </c>
      <c r="R31" s="220"/>
      <c r="S31" s="220" t="s">
        <v>293</v>
      </c>
      <c r="T31" s="220" t="s">
        <v>293</v>
      </c>
      <c r="U31" s="220">
        <v>0.214</v>
      </c>
      <c r="V31" s="220">
        <f>ROUND(E31*U31,2)</f>
        <v>51.36</v>
      </c>
      <c r="W31" s="220"/>
      <c r="X31" s="220" t="s">
        <v>294</v>
      </c>
      <c r="Y31" s="220" t="s">
        <v>310</v>
      </c>
      <c r="Z31" s="222"/>
      <c r="AA31" s="222"/>
      <c r="AB31" s="222"/>
      <c r="AC31" s="222"/>
      <c r="AD31" s="222"/>
      <c r="AE31" s="222"/>
      <c r="AF31" s="222"/>
      <c r="AG31" s="222" t="s">
        <v>296</v>
      </c>
      <c r="AH31" s="222"/>
      <c r="AI31" s="222"/>
      <c r="AJ31" s="222"/>
      <c r="AK31" s="222"/>
      <c r="AL31" s="222"/>
      <c r="AM31" s="222"/>
      <c r="AN31" s="222"/>
      <c r="AO31" s="222"/>
      <c r="AP31" s="222"/>
      <c r="AQ31" s="222"/>
      <c r="AR31" s="222"/>
      <c r="AS31" s="222"/>
      <c r="AT31" s="222"/>
      <c r="AU31" s="222"/>
      <c r="AV31" s="222"/>
      <c r="AW31" s="222"/>
      <c r="AX31" s="222"/>
      <c r="AY31" s="222"/>
      <c r="AZ31" s="222"/>
      <c r="BA31" s="222"/>
      <c r="BB31" s="222"/>
      <c r="BC31" s="222"/>
      <c r="BD31" s="222"/>
      <c r="BE31" s="222"/>
      <c r="BF31" s="222"/>
      <c r="BG31" s="222"/>
      <c r="BH31" s="222"/>
    </row>
    <row r="32" spans="1:60" outlineLevel="2">
      <c r="A32" s="223"/>
      <c r="B32" s="224"/>
      <c r="C32" s="225" t="s">
        <v>332</v>
      </c>
      <c r="D32" s="226"/>
      <c r="E32" s="227">
        <v>205</v>
      </c>
      <c r="F32" s="220"/>
      <c r="G32" s="220"/>
      <c r="H32" s="220"/>
      <c r="I32" s="220"/>
      <c r="J32" s="220"/>
      <c r="K32" s="220"/>
      <c r="L32" s="220"/>
      <c r="M32" s="220"/>
      <c r="N32" s="221"/>
      <c r="O32" s="221"/>
      <c r="P32" s="221"/>
      <c r="Q32" s="221"/>
      <c r="R32" s="220"/>
      <c r="S32" s="220"/>
      <c r="T32" s="220"/>
      <c r="U32" s="220"/>
      <c r="V32" s="220"/>
      <c r="W32" s="220"/>
      <c r="X32" s="220"/>
      <c r="Y32" s="220"/>
      <c r="Z32" s="222"/>
      <c r="AA32" s="222"/>
      <c r="AB32" s="222"/>
      <c r="AC32" s="222"/>
      <c r="AD32" s="222"/>
      <c r="AE32" s="222"/>
      <c r="AF32" s="222"/>
      <c r="AG32" s="222" t="s">
        <v>298</v>
      </c>
      <c r="AH32" s="222">
        <v>5</v>
      </c>
      <c r="AI32" s="222"/>
      <c r="AJ32" s="222"/>
      <c r="AK32" s="222"/>
      <c r="AL32" s="222"/>
      <c r="AM32" s="222"/>
      <c r="AN32" s="222"/>
      <c r="AO32" s="222"/>
      <c r="AP32" s="222"/>
      <c r="AQ32" s="222"/>
      <c r="AR32" s="222"/>
      <c r="AS32" s="222"/>
      <c r="AT32" s="222"/>
      <c r="AU32" s="222"/>
      <c r="AV32" s="222"/>
      <c r="AW32" s="222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</row>
    <row r="33" spans="1:60" outlineLevel="3">
      <c r="A33" s="223"/>
      <c r="B33" s="224"/>
      <c r="C33" s="225" t="s">
        <v>333</v>
      </c>
      <c r="D33" s="226"/>
      <c r="E33" s="227">
        <v>35</v>
      </c>
      <c r="F33" s="220"/>
      <c r="G33" s="220"/>
      <c r="H33" s="220"/>
      <c r="I33" s="220"/>
      <c r="J33" s="220"/>
      <c r="K33" s="220"/>
      <c r="L33" s="220"/>
      <c r="M33" s="220"/>
      <c r="N33" s="221"/>
      <c r="O33" s="221"/>
      <c r="P33" s="221"/>
      <c r="Q33" s="221"/>
      <c r="R33" s="220"/>
      <c r="S33" s="220"/>
      <c r="T33" s="220"/>
      <c r="U33" s="220"/>
      <c r="V33" s="220"/>
      <c r="W33" s="220"/>
      <c r="X33" s="220"/>
      <c r="Y33" s="220"/>
      <c r="Z33" s="222"/>
      <c r="AA33" s="222"/>
      <c r="AB33" s="222"/>
      <c r="AC33" s="222"/>
      <c r="AD33" s="222"/>
      <c r="AE33" s="222"/>
      <c r="AF33" s="222"/>
      <c r="AG33" s="222" t="s">
        <v>298</v>
      </c>
      <c r="AH33" s="222">
        <v>5</v>
      </c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2"/>
      <c r="BA33" s="222"/>
      <c r="BB33" s="222"/>
      <c r="BC33" s="222"/>
      <c r="BD33" s="222"/>
      <c r="BE33" s="222"/>
      <c r="BF33" s="222"/>
      <c r="BG33" s="222"/>
      <c r="BH33" s="222"/>
    </row>
    <row r="34" spans="1:60" ht="25.5">
      <c r="A34" s="203" t="s">
        <v>288</v>
      </c>
      <c r="B34" s="204" t="s">
        <v>233</v>
      </c>
      <c r="C34" s="205" t="s">
        <v>234</v>
      </c>
      <c r="D34" s="206"/>
      <c r="E34" s="207"/>
      <c r="F34" s="208"/>
      <c r="G34" s="209">
        <f>SUMIF(AG35:AG42,"&lt;&gt;NOR",G35:G42)</f>
        <v>0</v>
      </c>
      <c r="H34" s="210"/>
      <c r="I34" s="210">
        <f>SUM(I35:I42)</f>
        <v>0</v>
      </c>
      <c r="J34" s="210"/>
      <c r="K34" s="210">
        <f>SUM(K35:K42)</f>
        <v>0</v>
      </c>
      <c r="L34" s="210"/>
      <c r="M34" s="210">
        <f>SUM(M35:M42)</f>
        <v>0</v>
      </c>
      <c r="N34" s="211"/>
      <c r="O34" s="211">
        <f>SUM(O35:O42)</f>
        <v>0.09</v>
      </c>
      <c r="P34" s="211"/>
      <c r="Q34" s="211">
        <f>SUM(Q35:Q42)</f>
        <v>0</v>
      </c>
      <c r="R34" s="210"/>
      <c r="S34" s="210"/>
      <c r="T34" s="210"/>
      <c r="U34" s="210"/>
      <c r="V34" s="210">
        <f>SUM(V35:V42)</f>
        <v>373.15999999999997</v>
      </c>
      <c r="W34" s="210"/>
      <c r="X34" s="210"/>
      <c r="Y34" s="210"/>
      <c r="AG34" s="55" t="s">
        <v>289</v>
      </c>
    </row>
    <row r="35" spans="1:60" outlineLevel="1">
      <c r="A35" s="212">
        <v>15</v>
      </c>
      <c r="B35" s="213" t="s">
        <v>334</v>
      </c>
      <c r="C35" s="214" t="s">
        <v>335</v>
      </c>
      <c r="D35" s="215" t="s">
        <v>49</v>
      </c>
      <c r="E35" s="216">
        <v>240</v>
      </c>
      <c r="F35" s="217"/>
      <c r="G35" s="218">
        <f>ROUND(E35*F35,2)</f>
        <v>0</v>
      </c>
      <c r="H35" s="219"/>
      <c r="I35" s="220">
        <f>ROUND(E35*H35,2)</f>
        <v>0</v>
      </c>
      <c r="J35" s="219"/>
      <c r="K35" s="220">
        <f>ROUND(E35*J35,2)</f>
        <v>0</v>
      </c>
      <c r="L35" s="220">
        <v>21</v>
      </c>
      <c r="M35" s="220">
        <f>G35*(1+L35/100)</f>
        <v>0</v>
      </c>
      <c r="N35" s="221">
        <v>4.0000000000000003E-5</v>
      </c>
      <c r="O35" s="221">
        <f>ROUND(E35*N35,2)</f>
        <v>0.01</v>
      </c>
      <c r="P35" s="221">
        <v>0</v>
      </c>
      <c r="Q35" s="221">
        <f>ROUND(E35*P35,2)</f>
        <v>0</v>
      </c>
      <c r="R35" s="220"/>
      <c r="S35" s="220" t="s">
        <v>293</v>
      </c>
      <c r="T35" s="220" t="s">
        <v>293</v>
      </c>
      <c r="U35" s="220">
        <v>0.308</v>
      </c>
      <c r="V35" s="220">
        <f>ROUND(E35*U35,2)</f>
        <v>73.92</v>
      </c>
      <c r="W35" s="220"/>
      <c r="X35" s="220" t="s">
        <v>294</v>
      </c>
      <c r="Y35" s="220" t="s">
        <v>310</v>
      </c>
      <c r="Z35" s="222"/>
      <c r="AA35" s="222"/>
      <c r="AB35" s="222"/>
      <c r="AC35" s="222"/>
      <c r="AD35" s="222"/>
      <c r="AE35" s="222"/>
      <c r="AF35" s="222"/>
      <c r="AG35" s="222" t="s">
        <v>296</v>
      </c>
      <c r="AH35" s="222"/>
      <c r="AI35" s="222"/>
      <c r="AJ35" s="222"/>
      <c r="AK35" s="222"/>
      <c r="AL35" s="222"/>
      <c r="AM35" s="222"/>
      <c r="AN35" s="222"/>
      <c r="AO35" s="222"/>
      <c r="AP35" s="222"/>
      <c r="AQ35" s="222"/>
      <c r="AR35" s="222"/>
      <c r="AS35" s="222"/>
      <c r="AT35" s="222"/>
      <c r="AU35" s="222"/>
      <c r="AV35" s="222"/>
      <c r="AW35" s="222"/>
      <c r="AX35" s="222"/>
      <c r="AY35" s="222"/>
      <c r="AZ35" s="222"/>
      <c r="BA35" s="222"/>
      <c r="BB35" s="222"/>
      <c r="BC35" s="222"/>
      <c r="BD35" s="222"/>
      <c r="BE35" s="222"/>
      <c r="BF35" s="222"/>
      <c r="BG35" s="222"/>
      <c r="BH35" s="222"/>
    </row>
    <row r="36" spans="1:60" outlineLevel="2">
      <c r="A36" s="223"/>
      <c r="B36" s="224"/>
      <c r="C36" s="225" t="s">
        <v>336</v>
      </c>
      <c r="D36" s="226"/>
      <c r="E36" s="227">
        <v>240</v>
      </c>
      <c r="F36" s="220"/>
      <c r="G36" s="220"/>
      <c r="H36" s="220"/>
      <c r="I36" s="220"/>
      <c r="J36" s="220"/>
      <c r="K36" s="220"/>
      <c r="L36" s="220"/>
      <c r="M36" s="220"/>
      <c r="N36" s="221"/>
      <c r="O36" s="221"/>
      <c r="P36" s="221"/>
      <c r="Q36" s="221"/>
      <c r="R36" s="220"/>
      <c r="S36" s="220"/>
      <c r="T36" s="220"/>
      <c r="U36" s="220"/>
      <c r="V36" s="220"/>
      <c r="W36" s="220"/>
      <c r="X36" s="220"/>
      <c r="Y36" s="220"/>
      <c r="Z36" s="222"/>
      <c r="AA36" s="222"/>
      <c r="AB36" s="222"/>
      <c r="AC36" s="222"/>
      <c r="AD36" s="222"/>
      <c r="AE36" s="222"/>
      <c r="AF36" s="222"/>
      <c r="AG36" s="222" t="s">
        <v>298</v>
      </c>
      <c r="AH36" s="222">
        <v>5</v>
      </c>
      <c r="AI36" s="222"/>
      <c r="AJ36" s="222"/>
      <c r="AK36" s="222"/>
      <c r="AL36" s="222"/>
      <c r="AM36" s="222"/>
      <c r="AN36" s="222"/>
      <c r="AO36" s="222"/>
      <c r="AP36" s="222"/>
      <c r="AQ36" s="222"/>
      <c r="AR36" s="222"/>
      <c r="AS36" s="222"/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</row>
    <row r="37" spans="1:60" ht="22.5" outlineLevel="1">
      <c r="A37" s="212">
        <v>16</v>
      </c>
      <c r="B37" s="213" t="s">
        <v>337</v>
      </c>
      <c r="C37" s="214" t="s">
        <v>338</v>
      </c>
      <c r="D37" s="215" t="s">
        <v>49</v>
      </c>
      <c r="E37" s="216">
        <v>240</v>
      </c>
      <c r="F37" s="217"/>
      <c r="G37" s="218">
        <f>ROUND(E37*F37,2)</f>
        <v>0</v>
      </c>
      <c r="H37" s="219"/>
      <c r="I37" s="220">
        <f>ROUND(E37*H37,2)</f>
        <v>0</v>
      </c>
      <c r="J37" s="219"/>
      <c r="K37" s="220">
        <f>ROUND(E37*J37,2)</f>
        <v>0</v>
      </c>
      <c r="L37" s="220">
        <v>21</v>
      </c>
      <c r="M37" s="220">
        <f>G37*(1+L37/100)</f>
        <v>0</v>
      </c>
      <c r="N37" s="221">
        <v>3.5E-4</v>
      </c>
      <c r="O37" s="221">
        <f>ROUND(E37*N37,2)</f>
        <v>0.08</v>
      </c>
      <c r="P37" s="221">
        <v>0</v>
      </c>
      <c r="Q37" s="221">
        <f>ROUND(E37*P37,2)</f>
        <v>0</v>
      </c>
      <c r="R37" s="220"/>
      <c r="S37" s="220" t="s">
        <v>293</v>
      </c>
      <c r="T37" s="220" t="s">
        <v>293</v>
      </c>
      <c r="U37" s="220">
        <v>1.35E-2</v>
      </c>
      <c r="V37" s="220">
        <f>ROUND(E37*U37,2)</f>
        <v>3.24</v>
      </c>
      <c r="W37" s="220"/>
      <c r="X37" s="220" t="s">
        <v>294</v>
      </c>
      <c r="Y37" s="220" t="s">
        <v>310</v>
      </c>
      <c r="Z37" s="222"/>
      <c r="AA37" s="222"/>
      <c r="AB37" s="222"/>
      <c r="AC37" s="222"/>
      <c r="AD37" s="222"/>
      <c r="AE37" s="222"/>
      <c r="AF37" s="222"/>
      <c r="AG37" s="222" t="s">
        <v>296</v>
      </c>
      <c r="AH37" s="222"/>
      <c r="AI37" s="222"/>
      <c r="AJ37" s="222"/>
      <c r="AK37" s="222"/>
      <c r="AL37" s="222"/>
      <c r="AM37" s="222"/>
      <c r="AN37" s="222"/>
      <c r="AO37" s="222"/>
      <c r="AP37" s="222"/>
      <c r="AQ37" s="222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222"/>
      <c r="BD37" s="222"/>
      <c r="BE37" s="222"/>
      <c r="BF37" s="222"/>
      <c r="BG37" s="222"/>
      <c r="BH37" s="222"/>
    </row>
    <row r="38" spans="1:60" outlineLevel="2">
      <c r="A38" s="223"/>
      <c r="B38" s="224"/>
      <c r="C38" s="225" t="s">
        <v>339</v>
      </c>
      <c r="D38" s="226"/>
      <c r="E38" s="227">
        <v>240</v>
      </c>
      <c r="F38" s="220"/>
      <c r="G38" s="220"/>
      <c r="H38" s="220"/>
      <c r="I38" s="220"/>
      <c r="J38" s="220"/>
      <c r="K38" s="220"/>
      <c r="L38" s="220"/>
      <c r="M38" s="220"/>
      <c r="N38" s="221"/>
      <c r="O38" s="221"/>
      <c r="P38" s="221"/>
      <c r="Q38" s="221"/>
      <c r="R38" s="220"/>
      <c r="S38" s="220"/>
      <c r="T38" s="220"/>
      <c r="U38" s="220"/>
      <c r="V38" s="220"/>
      <c r="W38" s="220"/>
      <c r="X38" s="220"/>
      <c r="Y38" s="220"/>
      <c r="Z38" s="222"/>
      <c r="AA38" s="222"/>
      <c r="AB38" s="222"/>
      <c r="AC38" s="222"/>
      <c r="AD38" s="222"/>
      <c r="AE38" s="222"/>
      <c r="AF38" s="222"/>
      <c r="AG38" s="222" t="s">
        <v>298</v>
      </c>
      <c r="AH38" s="222">
        <v>5</v>
      </c>
      <c r="AI38" s="222"/>
      <c r="AJ38" s="222"/>
      <c r="AK38" s="222"/>
      <c r="AL38" s="222"/>
      <c r="AM38" s="222"/>
      <c r="AN38" s="222"/>
      <c r="AO38" s="222"/>
      <c r="AP38" s="222"/>
      <c r="AQ38" s="222"/>
      <c r="AR38" s="222"/>
      <c r="AS38" s="222"/>
      <c r="AT38" s="222"/>
      <c r="AU38" s="222"/>
      <c r="AV38" s="222"/>
      <c r="AW38" s="222"/>
      <c r="AX38" s="222"/>
      <c r="AY38" s="222"/>
      <c r="AZ38" s="222"/>
      <c r="BA38" s="222"/>
      <c r="BB38" s="222"/>
      <c r="BC38" s="222"/>
      <c r="BD38" s="222"/>
      <c r="BE38" s="222"/>
      <c r="BF38" s="222"/>
      <c r="BG38" s="222"/>
      <c r="BH38" s="222"/>
    </row>
    <row r="39" spans="1:60" outlineLevel="1">
      <c r="A39" s="228">
        <v>17</v>
      </c>
      <c r="B39" s="229" t="s">
        <v>340</v>
      </c>
      <c r="C39" s="230" t="s">
        <v>341</v>
      </c>
      <c r="D39" s="231" t="s">
        <v>342</v>
      </c>
      <c r="E39" s="232">
        <v>1</v>
      </c>
      <c r="F39" s="233"/>
      <c r="G39" s="234">
        <f>ROUND(E39*F39,2)</f>
        <v>0</v>
      </c>
      <c r="H39" s="219"/>
      <c r="I39" s="220">
        <f>ROUND(E39*H39,2)</f>
        <v>0</v>
      </c>
      <c r="J39" s="219"/>
      <c r="K39" s="220">
        <f>ROUND(E39*J39,2)</f>
        <v>0</v>
      </c>
      <c r="L39" s="220">
        <v>21</v>
      </c>
      <c r="M39" s="220">
        <f>G39*(1+L39/100)</f>
        <v>0</v>
      </c>
      <c r="N39" s="221">
        <v>0</v>
      </c>
      <c r="O39" s="221">
        <f>ROUND(E39*N39,2)</f>
        <v>0</v>
      </c>
      <c r="P39" s="221">
        <v>0</v>
      </c>
      <c r="Q39" s="221">
        <f>ROUND(E39*P39,2)</f>
        <v>0</v>
      </c>
      <c r="R39" s="220"/>
      <c r="S39" s="220" t="s">
        <v>343</v>
      </c>
      <c r="T39" s="220" t="s">
        <v>344</v>
      </c>
      <c r="U39" s="220">
        <v>0</v>
      </c>
      <c r="V39" s="220">
        <f>ROUND(E39*U39,2)</f>
        <v>0</v>
      </c>
      <c r="W39" s="220"/>
      <c r="X39" s="220" t="s">
        <v>294</v>
      </c>
      <c r="Y39" s="220" t="s">
        <v>310</v>
      </c>
      <c r="Z39" s="222"/>
      <c r="AA39" s="222"/>
      <c r="AB39" s="222"/>
      <c r="AC39" s="222"/>
      <c r="AD39" s="222"/>
      <c r="AE39" s="222"/>
      <c r="AF39" s="222"/>
      <c r="AG39" s="222" t="s">
        <v>296</v>
      </c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</row>
    <row r="40" spans="1:60" outlineLevel="1">
      <c r="A40" s="212">
        <v>18</v>
      </c>
      <c r="B40" s="213" t="s">
        <v>345</v>
      </c>
      <c r="C40" s="214" t="s">
        <v>346</v>
      </c>
      <c r="D40" s="215" t="s">
        <v>347</v>
      </c>
      <c r="E40" s="216">
        <v>256</v>
      </c>
      <c r="F40" s="217"/>
      <c r="G40" s="218">
        <f>ROUND(E40*F40,2)</f>
        <v>0</v>
      </c>
      <c r="H40" s="219"/>
      <c r="I40" s="220">
        <f>ROUND(E40*H40,2)</f>
        <v>0</v>
      </c>
      <c r="J40" s="219"/>
      <c r="K40" s="220">
        <f>ROUND(E40*J40,2)</f>
        <v>0</v>
      </c>
      <c r="L40" s="220">
        <v>21</v>
      </c>
      <c r="M40" s="220">
        <f>G40*(1+L40/100)</f>
        <v>0</v>
      </c>
      <c r="N40" s="221">
        <v>0</v>
      </c>
      <c r="O40" s="221">
        <f>ROUND(E40*N40,2)</f>
        <v>0</v>
      </c>
      <c r="P40" s="221">
        <v>0</v>
      </c>
      <c r="Q40" s="221">
        <f>ROUND(E40*P40,2)</f>
        <v>0</v>
      </c>
      <c r="R40" s="220" t="s">
        <v>348</v>
      </c>
      <c r="S40" s="220" t="s">
        <v>293</v>
      </c>
      <c r="T40" s="220" t="s">
        <v>344</v>
      </c>
      <c r="U40" s="220">
        <v>1</v>
      </c>
      <c r="V40" s="220">
        <f>ROUND(E40*U40,2)</f>
        <v>256</v>
      </c>
      <c r="W40" s="220"/>
      <c r="X40" s="220" t="s">
        <v>149</v>
      </c>
      <c r="Y40" s="220" t="s">
        <v>310</v>
      </c>
      <c r="Z40" s="222"/>
      <c r="AA40" s="222"/>
      <c r="AB40" s="222"/>
      <c r="AC40" s="222"/>
      <c r="AD40" s="222"/>
      <c r="AE40" s="222"/>
      <c r="AF40" s="222"/>
      <c r="AG40" s="222" t="s">
        <v>349</v>
      </c>
      <c r="AH40" s="222"/>
      <c r="AI40" s="222"/>
      <c r="AJ40" s="222"/>
      <c r="AK40" s="222"/>
      <c r="AL40" s="222"/>
      <c r="AM40" s="222"/>
      <c r="AN40" s="222"/>
      <c r="AO40" s="222"/>
      <c r="AP40" s="222"/>
      <c r="AQ40" s="222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</row>
    <row r="41" spans="1:60" outlineLevel="2">
      <c r="A41" s="223"/>
      <c r="B41" s="224"/>
      <c r="C41" s="225" t="s">
        <v>350</v>
      </c>
      <c r="D41" s="226"/>
      <c r="E41" s="227">
        <v>256</v>
      </c>
      <c r="F41" s="220"/>
      <c r="G41" s="220"/>
      <c r="H41" s="220"/>
      <c r="I41" s="220"/>
      <c r="J41" s="220"/>
      <c r="K41" s="220"/>
      <c r="L41" s="220"/>
      <c r="M41" s="220"/>
      <c r="N41" s="221"/>
      <c r="O41" s="221"/>
      <c r="P41" s="221"/>
      <c r="Q41" s="221"/>
      <c r="R41" s="220"/>
      <c r="S41" s="220"/>
      <c r="T41" s="220"/>
      <c r="U41" s="220"/>
      <c r="V41" s="220"/>
      <c r="W41" s="220"/>
      <c r="X41" s="220"/>
      <c r="Y41" s="220"/>
      <c r="Z41" s="222"/>
      <c r="AA41" s="222"/>
      <c r="AB41" s="222"/>
      <c r="AC41" s="222"/>
      <c r="AD41" s="222"/>
      <c r="AE41" s="222"/>
      <c r="AF41" s="222"/>
      <c r="AG41" s="222" t="s">
        <v>298</v>
      </c>
      <c r="AH41" s="222">
        <v>0</v>
      </c>
      <c r="AI41" s="222"/>
      <c r="AJ41" s="222"/>
      <c r="AK41" s="222"/>
      <c r="AL41" s="222"/>
      <c r="AM41" s="222"/>
      <c r="AN41" s="222"/>
      <c r="AO41" s="222"/>
      <c r="AP41" s="222"/>
      <c r="AQ41" s="222"/>
      <c r="AR41" s="222"/>
      <c r="AS41" s="222"/>
      <c r="AT41" s="222"/>
      <c r="AU41" s="222"/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</row>
    <row r="42" spans="1:60" ht="22.5" outlineLevel="1">
      <c r="A42" s="228">
        <v>19</v>
      </c>
      <c r="B42" s="229" t="s">
        <v>351</v>
      </c>
      <c r="C42" s="230" t="s">
        <v>352</v>
      </c>
      <c r="D42" s="231" t="s">
        <v>347</v>
      </c>
      <c r="E42" s="232">
        <v>40</v>
      </c>
      <c r="F42" s="233"/>
      <c r="G42" s="234">
        <f>ROUND(E42*F42,2)</f>
        <v>0</v>
      </c>
      <c r="H42" s="219"/>
      <c r="I42" s="220">
        <f>ROUND(E42*H42,2)</f>
        <v>0</v>
      </c>
      <c r="J42" s="219"/>
      <c r="K42" s="220">
        <f>ROUND(E42*J42,2)</f>
        <v>0</v>
      </c>
      <c r="L42" s="220">
        <v>21</v>
      </c>
      <c r="M42" s="220">
        <f>G42*(1+L42/100)</f>
        <v>0</v>
      </c>
      <c r="N42" s="221">
        <v>0</v>
      </c>
      <c r="O42" s="221">
        <f>ROUND(E42*N42,2)</f>
        <v>0</v>
      </c>
      <c r="P42" s="221">
        <v>0</v>
      </c>
      <c r="Q42" s="221">
        <f>ROUND(E42*P42,2)</f>
        <v>0</v>
      </c>
      <c r="R42" s="220" t="s">
        <v>348</v>
      </c>
      <c r="S42" s="220" t="s">
        <v>293</v>
      </c>
      <c r="T42" s="220" t="s">
        <v>344</v>
      </c>
      <c r="U42" s="220">
        <v>1</v>
      </c>
      <c r="V42" s="220">
        <f>ROUND(E42*U42,2)</f>
        <v>40</v>
      </c>
      <c r="W42" s="220"/>
      <c r="X42" s="220" t="s">
        <v>149</v>
      </c>
      <c r="Y42" s="220" t="s">
        <v>310</v>
      </c>
      <c r="Z42" s="222"/>
      <c r="AA42" s="222"/>
      <c r="AB42" s="222"/>
      <c r="AC42" s="222"/>
      <c r="AD42" s="222"/>
      <c r="AE42" s="222"/>
      <c r="AF42" s="222"/>
      <c r="AG42" s="222" t="s">
        <v>349</v>
      </c>
      <c r="AH42" s="222"/>
      <c r="AI42" s="222"/>
      <c r="AJ42" s="222"/>
      <c r="AK42" s="222"/>
      <c r="AL42" s="222"/>
      <c r="AM42" s="222"/>
      <c r="AN42" s="222"/>
      <c r="AO42" s="222"/>
      <c r="AP42" s="222"/>
      <c r="AQ42" s="222"/>
      <c r="AR42" s="222"/>
      <c r="AS42" s="222"/>
      <c r="AT42" s="222"/>
      <c r="AU42" s="222"/>
      <c r="AV42" s="222"/>
      <c r="AW42" s="222"/>
      <c r="AX42" s="222"/>
      <c r="AY42" s="222"/>
      <c r="AZ42" s="222"/>
      <c r="BA42" s="222"/>
      <c r="BB42" s="222"/>
      <c r="BC42" s="222"/>
      <c r="BD42" s="222"/>
      <c r="BE42" s="222"/>
      <c r="BF42" s="222"/>
      <c r="BG42" s="222"/>
      <c r="BH42" s="222"/>
    </row>
    <row r="43" spans="1:60">
      <c r="A43" s="203" t="s">
        <v>288</v>
      </c>
      <c r="B43" s="204" t="s">
        <v>235</v>
      </c>
      <c r="C43" s="205" t="s">
        <v>236</v>
      </c>
      <c r="D43" s="206"/>
      <c r="E43" s="207"/>
      <c r="F43" s="208"/>
      <c r="G43" s="209">
        <f>SUMIF(AG44:AG49,"&lt;&gt;NOR",G44:G49)</f>
        <v>0</v>
      </c>
      <c r="H43" s="210"/>
      <c r="I43" s="210">
        <f>SUM(I44:I49)</f>
        <v>0</v>
      </c>
      <c r="J43" s="210"/>
      <c r="K43" s="210">
        <f>SUM(K44:K49)</f>
        <v>0</v>
      </c>
      <c r="L43" s="210"/>
      <c r="M43" s="210">
        <f>SUM(M44:M49)</f>
        <v>0</v>
      </c>
      <c r="N43" s="211"/>
      <c r="O43" s="211">
        <f>SUM(O44:O49)</f>
        <v>0</v>
      </c>
      <c r="P43" s="211"/>
      <c r="Q43" s="211">
        <f>SUM(Q44:Q49)</f>
        <v>9.11</v>
      </c>
      <c r="R43" s="210"/>
      <c r="S43" s="210"/>
      <c r="T43" s="210"/>
      <c r="U43" s="210"/>
      <c r="V43" s="210">
        <f>SUM(V44:V49)</f>
        <v>97.85</v>
      </c>
      <c r="W43" s="210"/>
      <c r="X43" s="210"/>
      <c r="Y43" s="210"/>
      <c r="AG43" s="55" t="s">
        <v>289</v>
      </c>
    </row>
    <row r="44" spans="1:60" outlineLevel="1">
      <c r="A44" s="212">
        <v>20</v>
      </c>
      <c r="B44" s="213" t="s">
        <v>353</v>
      </c>
      <c r="C44" s="214" t="s">
        <v>354</v>
      </c>
      <c r="D44" s="215" t="s">
        <v>49</v>
      </c>
      <c r="E44" s="216">
        <v>21</v>
      </c>
      <c r="F44" s="217"/>
      <c r="G44" s="218">
        <f>ROUND(E44*F44,2)</f>
        <v>0</v>
      </c>
      <c r="H44" s="219"/>
      <c r="I44" s="220">
        <f>ROUND(E44*H44,2)</f>
        <v>0</v>
      </c>
      <c r="J44" s="219"/>
      <c r="K44" s="220">
        <f>ROUND(E44*J44,2)</f>
        <v>0</v>
      </c>
      <c r="L44" s="220">
        <v>21</v>
      </c>
      <c r="M44" s="220">
        <f>G44*(1+L44/100)</f>
        <v>0</v>
      </c>
      <c r="N44" s="221">
        <v>0</v>
      </c>
      <c r="O44" s="221">
        <f>ROUND(E44*N44,2)</f>
        <v>0</v>
      </c>
      <c r="P44" s="221">
        <v>1.26E-2</v>
      </c>
      <c r="Q44" s="221">
        <f>ROUND(E44*P44,2)</f>
        <v>0.26</v>
      </c>
      <c r="R44" s="220"/>
      <c r="S44" s="220" t="s">
        <v>293</v>
      </c>
      <c r="T44" s="220" t="s">
        <v>344</v>
      </c>
      <c r="U44" s="220">
        <v>0.33</v>
      </c>
      <c r="V44" s="220">
        <f>ROUND(E44*U44,2)</f>
        <v>6.93</v>
      </c>
      <c r="W44" s="220"/>
      <c r="X44" s="220" t="s">
        <v>294</v>
      </c>
      <c r="Y44" s="220" t="s">
        <v>310</v>
      </c>
      <c r="Z44" s="222"/>
      <c r="AA44" s="222"/>
      <c r="AB44" s="222"/>
      <c r="AC44" s="222"/>
      <c r="AD44" s="222"/>
      <c r="AE44" s="222"/>
      <c r="AF44" s="222"/>
      <c r="AG44" s="222" t="s">
        <v>296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22"/>
      <c r="BA44" s="222"/>
      <c r="BB44" s="222"/>
      <c r="BC44" s="222"/>
      <c r="BD44" s="222"/>
      <c r="BE44" s="222"/>
      <c r="BF44" s="222"/>
      <c r="BG44" s="222"/>
      <c r="BH44" s="222"/>
    </row>
    <row r="45" spans="1:60" outlineLevel="2">
      <c r="A45" s="223"/>
      <c r="B45" s="224"/>
      <c r="C45" s="225" t="s">
        <v>355</v>
      </c>
      <c r="D45" s="226"/>
      <c r="E45" s="227">
        <v>21</v>
      </c>
      <c r="F45" s="220"/>
      <c r="G45" s="220"/>
      <c r="H45" s="220"/>
      <c r="I45" s="220"/>
      <c r="J45" s="220"/>
      <c r="K45" s="220"/>
      <c r="L45" s="220"/>
      <c r="M45" s="220"/>
      <c r="N45" s="221"/>
      <c r="O45" s="221"/>
      <c r="P45" s="221"/>
      <c r="Q45" s="221"/>
      <c r="R45" s="220"/>
      <c r="S45" s="220"/>
      <c r="T45" s="220"/>
      <c r="U45" s="220"/>
      <c r="V45" s="220"/>
      <c r="W45" s="220"/>
      <c r="X45" s="220"/>
      <c r="Y45" s="220"/>
      <c r="Z45" s="222"/>
      <c r="AA45" s="222"/>
      <c r="AB45" s="222"/>
      <c r="AC45" s="222"/>
      <c r="AD45" s="222"/>
      <c r="AE45" s="222"/>
      <c r="AF45" s="222"/>
      <c r="AG45" s="222" t="s">
        <v>298</v>
      </c>
      <c r="AH45" s="222">
        <v>5</v>
      </c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  <c r="AT45" s="222"/>
      <c r="AU45" s="222"/>
      <c r="AV45" s="222"/>
      <c r="AW45" s="222"/>
      <c r="AX45" s="222"/>
      <c r="AY45" s="222"/>
      <c r="AZ45" s="222"/>
      <c r="BA45" s="222"/>
      <c r="BB45" s="222"/>
      <c r="BC45" s="222"/>
      <c r="BD45" s="222"/>
      <c r="BE45" s="222"/>
      <c r="BF45" s="222"/>
      <c r="BG45" s="222"/>
      <c r="BH45" s="222"/>
    </row>
    <row r="46" spans="1:60" ht="22.5" outlineLevel="1">
      <c r="A46" s="228">
        <v>21</v>
      </c>
      <c r="B46" s="229" t="s">
        <v>356</v>
      </c>
      <c r="C46" s="230" t="s">
        <v>357</v>
      </c>
      <c r="D46" s="231" t="s">
        <v>49</v>
      </c>
      <c r="E46" s="232">
        <v>72</v>
      </c>
      <c r="F46" s="233"/>
      <c r="G46" s="234">
        <f>ROUND(E46*F46,2)</f>
        <v>0</v>
      </c>
      <c r="H46" s="219"/>
      <c r="I46" s="220">
        <f>ROUND(E46*H46,2)</f>
        <v>0</v>
      </c>
      <c r="J46" s="219"/>
      <c r="K46" s="220">
        <f>ROUND(E46*J46,2)</f>
        <v>0</v>
      </c>
      <c r="L46" s="220">
        <v>21</v>
      </c>
      <c r="M46" s="220">
        <f>G46*(1+L46/100)</f>
        <v>0</v>
      </c>
      <c r="N46" s="221">
        <v>0</v>
      </c>
      <c r="O46" s="221">
        <f>ROUND(E46*N46,2)</f>
        <v>0</v>
      </c>
      <c r="P46" s="221">
        <v>0.02</v>
      </c>
      <c r="Q46" s="221">
        <f>ROUND(E46*P46,2)</f>
        <v>1.44</v>
      </c>
      <c r="R46" s="220"/>
      <c r="S46" s="220" t="s">
        <v>293</v>
      </c>
      <c r="T46" s="220" t="s">
        <v>293</v>
      </c>
      <c r="U46" s="220">
        <v>7.8E-2</v>
      </c>
      <c r="V46" s="220">
        <f>ROUND(E46*U46,2)</f>
        <v>5.62</v>
      </c>
      <c r="W46" s="220"/>
      <c r="X46" s="220" t="s">
        <v>294</v>
      </c>
      <c r="Y46" s="220" t="s">
        <v>310</v>
      </c>
      <c r="Z46" s="222"/>
      <c r="AA46" s="222"/>
      <c r="AB46" s="222"/>
      <c r="AC46" s="222"/>
      <c r="AD46" s="222"/>
      <c r="AE46" s="222"/>
      <c r="AF46" s="222"/>
      <c r="AG46" s="222" t="s">
        <v>296</v>
      </c>
      <c r="AH46" s="222"/>
      <c r="AI46" s="222"/>
      <c r="AJ46" s="222"/>
      <c r="AK46" s="222"/>
      <c r="AL46" s="222"/>
      <c r="AM46" s="222"/>
      <c r="AN46" s="222"/>
      <c r="AO46" s="222"/>
      <c r="AP46" s="222"/>
      <c r="AQ46" s="222"/>
      <c r="AR46" s="222"/>
      <c r="AS46" s="222"/>
      <c r="AT46" s="222"/>
      <c r="AU46" s="222"/>
      <c r="AV46" s="222"/>
      <c r="AW46" s="222"/>
      <c r="AX46" s="222"/>
      <c r="AY46" s="222"/>
      <c r="AZ46" s="222"/>
      <c r="BA46" s="222"/>
      <c r="BB46" s="222"/>
      <c r="BC46" s="222"/>
      <c r="BD46" s="222"/>
      <c r="BE46" s="222"/>
      <c r="BF46" s="222"/>
      <c r="BG46" s="222"/>
      <c r="BH46" s="222"/>
    </row>
    <row r="47" spans="1:60" outlineLevel="1">
      <c r="A47" s="228">
        <v>22</v>
      </c>
      <c r="B47" s="229" t="s">
        <v>358</v>
      </c>
      <c r="C47" s="230" t="s">
        <v>359</v>
      </c>
      <c r="D47" s="231" t="s">
        <v>292</v>
      </c>
      <c r="E47" s="232">
        <v>1</v>
      </c>
      <c r="F47" s="233"/>
      <c r="G47" s="234">
        <f>ROUND(E47*F47,2)</f>
        <v>0</v>
      </c>
      <c r="H47" s="219"/>
      <c r="I47" s="220">
        <f>ROUND(E47*H47,2)</f>
        <v>0</v>
      </c>
      <c r="J47" s="219"/>
      <c r="K47" s="220">
        <f>ROUND(E47*J47,2)</f>
        <v>0</v>
      </c>
      <c r="L47" s="220">
        <v>21</v>
      </c>
      <c r="M47" s="220">
        <f>G47*(1+L47/100)</f>
        <v>0</v>
      </c>
      <c r="N47" s="221">
        <v>0</v>
      </c>
      <c r="O47" s="221">
        <f>ROUND(E47*N47,2)</f>
        <v>0</v>
      </c>
      <c r="P47" s="221">
        <v>0</v>
      </c>
      <c r="Q47" s="221">
        <f>ROUND(E47*P47,2)</f>
        <v>0</v>
      </c>
      <c r="R47" s="220"/>
      <c r="S47" s="220" t="s">
        <v>293</v>
      </c>
      <c r="T47" s="220" t="s">
        <v>293</v>
      </c>
      <c r="U47" s="220">
        <v>0.05</v>
      </c>
      <c r="V47" s="220">
        <f>ROUND(E47*U47,2)</f>
        <v>0.05</v>
      </c>
      <c r="W47" s="220"/>
      <c r="X47" s="220" t="s">
        <v>294</v>
      </c>
      <c r="Y47" s="220" t="s">
        <v>295</v>
      </c>
      <c r="Z47" s="222"/>
      <c r="AA47" s="222"/>
      <c r="AB47" s="222"/>
      <c r="AC47" s="222"/>
      <c r="AD47" s="222"/>
      <c r="AE47" s="222"/>
      <c r="AF47" s="222"/>
      <c r="AG47" s="222" t="s">
        <v>296</v>
      </c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</row>
    <row r="48" spans="1:60" outlineLevel="1">
      <c r="A48" s="228">
        <v>23</v>
      </c>
      <c r="B48" s="229" t="s">
        <v>360</v>
      </c>
      <c r="C48" s="230" t="s">
        <v>361</v>
      </c>
      <c r="D48" s="231" t="s">
        <v>16</v>
      </c>
      <c r="E48" s="232">
        <v>33</v>
      </c>
      <c r="F48" s="233"/>
      <c r="G48" s="234">
        <f>ROUND(E48*F48,2)</f>
        <v>0</v>
      </c>
      <c r="H48" s="219"/>
      <c r="I48" s="220">
        <f>ROUND(E48*H48,2)</f>
        <v>0</v>
      </c>
      <c r="J48" s="219"/>
      <c r="K48" s="220">
        <f>ROUND(E48*J48,2)</f>
        <v>0</v>
      </c>
      <c r="L48" s="220">
        <v>21</v>
      </c>
      <c r="M48" s="220">
        <f>G48*(1+L48/100)</f>
        <v>0</v>
      </c>
      <c r="N48" s="221">
        <v>1.0000000000000001E-5</v>
      </c>
      <c r="O48" s="221">
        <f>ROUND(E48*N48,2)</f>
        <v>0</v>
      </c>
      <c r="P48" s="221">
        <v>2.16E-3</v>
      </c>
      <c r="Q48" s="221">
        <f>ROUND(E48*P48,2)</f>
        <v>7.0000000000000007E-2</v>
      </c>
      <c r="R48" s="220"/>
      <c r="S48" s="220" t="s">
        <v>293</v>
      </c>
      <c r="T48" s="220" t="s">
        <v>293</v>
      </c>
      <c r="U48" s="220">
        <v>0.32500000000000001</v>
      </c>
      <c r="V48" s="220">
        <f>ROUND(E48*U48,2)</f>
        <v>10.73</v>
      </c>
      <c r="W48" s="220"/>
      <c r="X48" s="220" t="s">
        <v>294</v>
      </c>
      <c r="Y48" s="220" t="s">
        <v>310</v>
      </c>
      <c r="Z48" s="222"/>
      <c r="AA48" s="222"/>
      <c r="AB48" s="222"/>
      <c r="AC48" s="222"/>
      <c r="AD48" s="222"/>
      <c r="AE48" s="222"/>
      <c r="AF48" s="222"/>
      <c r="AG48" s="222" t="s">
        <v>296</v>
      </c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</row>
    <row r="49" spans="1:60" outlineLevel="1">
      <c r="A49" s="228">
        <v>24</v>
      </c>
      <c r="B49" s="229" t="s">
        <v>362</v>
      </c>
      <c r="C49" s="230" t="s">
        <v>363</v>
      </c>
      <c r="D49" s="231" t="s">
        <v>49</v>
      </c>
      <c r="E49" s="232">
        <v>108</v>
      </c>
      <c r="F49" s="233"/>
      <c r="G49" s="234">
        <f>ROUND(E49*F49,2)</f>
        <v>0</v>
      </c>
      <c r="H49" s="219"/>
      <c r="I49" s="220">
        <f>ROUND(E49*H49,2)</f>
        <v>0</v>
      </c>
      <c r="J49" s="219"/>
      <c r="K49" s="220">
        <f>ROUND(E49*J49,2)</f>
        <v>0</v>
      </c>
      <c r="L49" s="220">
        <v>21</v>
      </c>
      <c r="M49" s="220">
        <f>G49*(1+L49/100)</f>
        <v>0</v>
      </c>
      <c r="N49" s="221">
        <v>0</v>
      </c>
      <c r="O49" s="221">
        <f>ROUND(E49*N49,2)</f>
        <v>0</v>
      </c>
      <c r="P49" s="221">
        <v>6.8000000000000005E-2</v>
      </c>
      <c r="Q49" s="221">
        <f>ROUND(E49*P49,2)</f>
        <v>7.34</v>
      </c>
      <c r="R49" s="220"/>
      <c r="S49" s="220" t="s">
        <v>293</v>
      </c>
      <c r="T49" s="220" t="s">
        <v>293</v>
      </c>
      <c r="U49" s="220">
        <v>0.69</v>
      </c>
      <c r="V49" s="220">
        <f>ROUND(E49*U49,2)</f>
        <v>74.52</v>
      </c>
      <c r="W49" s="220"/>
      <c r="X49" s="220" t="s">
        <v>294</v>
      </c>
      <c r="Y49" s="220" t="s">
        <v>310</v>
      </c>
      <c r="Z49" s="222"/>
      <c r="AA49" s="222"/>
      <c r="AB49" s="222"/>
      <c r="AC49" s="222"/>
      <c r="AD49" s="222"/>
      <c r="AE49" s="222"/>
      <c r="AF49" s="222"/>
      <c r="AG49" s="222" t="s">
        <v>296</v>
      </c>
      <c r="AH49" s="222"/>
      <c r="AI49" s="222"/>
      <c r="AJ49" s="222"/>
      <c r="AK49" s="222"/>
      <c r="AL49" s="222"/>
      <c r="AM49" s="222"/>
      <c r="AN49" s="222"/>
      <c r="AO49" s="222"/>
      <c r="AP49" s="222"/>
      <c r="AQ49" s="222"/>
      <c r="AR49" s="222"/>
      <c r="AS49" s="222"/>
      <c r="AT49" s="222"/>
      <c r="AU49" s="222"/>
      <c r="AV49" s="222"/>
      <c r="AW49" s="222"/>
      <c r="AX49" s="222"/>
      <c r="AY49" s="222"/>
      <c r="AZ49" s="222"/>
      <c r="BA49" s="222"/>
      <c r="BB49" s="222"/>
      <c r="BC49" s="222"/>
      <c r="BD49" s="222"/>
      <c r="BE49" s="222"/>
      <c r="BF49" s="222"/>
      <c r="BG49" s="222"/>
      <c r="BH49" s="222"/>
    </row>
    <row r="50" spans="1:60">
      <c r="A50" s="203" t="s">
        <v>288</v>
      </c>
      <c r="B50" s="204" t="s">
        <v>237</v>
      </c>
      <c r="C50" s="205" t="s">
        <v>238</v>
      </c>
      <c r="D50" s="206"/>
      <c r="E50" s="207"/>
      <c r="F50" s="208"/>
      <c r="G50" s="209">
        <f>SUMIF(AG51:AG51,"&lt;&gt;NOR",G51:G51)</f>
        <v>0</v>
      </c>
      <c r="H50" s="210"/>
      <c r="I50" s="210">
        <f>SUM(I51:I51)</f>
        <v>0</v>
      </c>
      <c r="J50" s="210"/>
      <c r="K50" s="210">
        <f>SUM(K51:K51)</f>
        <v>0</v>
      </c>
      <c r="L50" s="210"/>
      <c r="M50" s="210">
        <f>SUM(M51:M51)</f>
        <v>0</v>
      </c>
      <c r="N50" s="211"/>
      <c r="O50" s="211">
        <f>SUM(O51:O51)</f>
        <v>0</v>
      </c>
      <c r="P50" s="211"/>
      <c r="Q50" s="211">
        <f>SUM(Q51:Q51)</f>
        <v>0</v>
      </c>
      <c r="R50" s="210"/>
      <c r="S50" s="210"/>
      <c r="T50" s="210"/>
      <c r="U50" s="210"/>
      <c r="V50" s="210">
        <f>SUM(V51:V51)</f>
        <v>9.7899999999999991</v>
      </c>
      <c r="W50" s="210"/>
      <c r="X50" s="210"/>
      <c r="Y50" s="210"/>
      <c r="AG50" s="55" t="s">
        <v>289</v>
      </c>
    </row>
    <row r="51" spans="1:60" outlineLevel="1">
      <c r="A51" s="228">
        <v>25</v>
      </c>
      <c r="B51" s="229" t="s">
        <v>364</v>
      </c>
      <c r="C51" s="230" t="s">
        <v>365</v>
      </c>
      <c r="D51" s="231" t="s">
        <v>366</v>
      </c>
      <c r="E51" s="232">
        <v>10.426970000000001</v>
      </c>
      <c r="F51" s="233"/>
      <c r="G51" s="234">
        <f>ROUND(E51*F51,2)</f>
        <v>0</v>
      </c>
      <c r="H51" s="219"/>
      <c r="I51" s="220">
        <f>ROUND(E51*H51,2)</f>
        <v>0</v>
      </c>
      <c r="J51" s="219"/>
      <c r="K51" s="220">
        <f>ROUND(E51*J51,2)</f>
        <v>0</v>
      </c>
      <c r="L51" s="220">
        <v>21</v>
      </c>
      <c r="M51" s="220">
        <f>G51*(1+L51/100)</f>
        <v>0</v>
      </c>
      <c r="N51" s="221">
        <v>0</v>
      </c>
      <c r="O51" s="221">
        <f>ROUND(E51*N51,2)</f>
        <v>0</v>
      </c>
      <c r="P51" s="221">
        <v>0</v>
      </c>
      <c r="Q51" s="221">
        <f>ROUND(E51*P51,2)</f>
        <v>0</v>
      </c>
      <c r="R51" s="220"/>
      <c r="S51" s="220" t="s">
        <v>293</v>
      </c>
      <c r="T51" s="220" t="s">
        <v>293</v>
      </c>
      <c r="U51" s="220">
        <v>0.9385</v>
      </c>
      <c r="V51" s="220">
        <f>ROUND(E51*U51,2)</f>
        <v>9.7899999999999991</v>
      </c>
      <c r="W51" s="220"/>
      <c r="X51" s="220" t="s">
        <v>367</v>
      </c>
      <c r="Y51" s="220" t="s">
        <v>310</v>
      </c>
      <c r="Z51" s="222"/>
      <c r="AA51" s="222"/>
      <c r="AB51" s="222"/>
      <c r="AC51" s="222"/>
      <c r="AD51" s="222"/>
      <c r="AE51" s="222"/>
      <c r="AF51" s="222"/>
      <c r="AG51" s="222" t="s">
        <v>368</v>
      </c>
      <c r="AH51" s="222"/>
      <c r="AI51" s="222"/>
      <c r="AJ51" s="222"/>
      <c r="AK51" s="222"/>
      <c r="AL51" s="222"/>
      <c r="AM51" s="222"/>
      <c r="AN51" s="222"/>
      <c r="AO51" s="222"/>
      <c r="AP51" s="222"/>
      <c r="AQ51" s="222"/>
      <c r="AR51" s="222"/>
      <c r="AS51" s="222"/>
      <c r="AT51" s="222"/>
      <c r="AU51" s="222"/>
      <c r="AV51" s="222"/>
      <c r="AW51" s="222"/>
      <c r="AX51" s="222"/>
      <c r="AY51" s="222"/>
      <c r="AZ51" s="222"/>
      <c r="BA51" s="222"/>
      <c r="BB51" s="222"/>
      <c r="BC51" s="222"/>
      <c r="BD51" s="222"/>
      <c r="BE51" s="222"/>
      <c r="BF51" s="222"/>
      <c r="BG51" s="222"/>
      <c r="BH51" s="222"/>
    </row>
    <row r="52" spans="1:60">
      <c r="A52" s="203" t="s">
        <v>288</v>
      </c>
      <c r="B52" s="204" t="s">
        <v>239</v>
      </c>
      <c r="C52" s="205" t="s">
        <v>240</v>
      </c>
      <c r="D52" s="206"/>
      <c r="E52" s="207"/>
      <c r="F52" s="208"/>
      <c r="G52" s="209">
        <f>SUMIF(AG53:AG53,"&lt;&gt;NOR",G53:G53)</f>
        <v>0</v>
      </c>
      <c r="H52" s="210"/>
      <c r="I52" s="210">
        <f>SUM(I53:I53)</f>
        <v>0</v>
      </c>
      <c r="J52" s="210"/>
      <c r="K52" s="210">
        <f>SUM(K53:K53)</f>
        <v>0</v>
      </c>
      <c r="L52" s="210"/>
      <c r="M52" s="210">
        <f>SUM(M53:M53)</f>
        <v>0</v>
      </c>
      <c r="N52" s="211"/>
      <c r="O52" s="211">
        <f>SUM(O53:O53)</f>
        <v>0</v>
      </c>
      <c r="P52" s="211"/>
      <c r="Q52" s="211">
        <f>SUM(Q53:Q53)</f>
        <v>0</v>
      </c>
      <c r="R52" s="210"/>
      <c r="S52" s="210"/>
      <c r="T52" s="210"/>
      <c r="U52" s="210"/>
      <c r="V52" s="210">
        <f>SUM(V53:V53)</f>
        <v>0.7</v>
      </c>
      <c r="W52" s="210"/>
      <c r="X52" s="210"/>
      <c r="Y52" s="210"/>
      <c r="AG52" s="55" t="s">
        <v>289</v>
      </c>
    </row>
    <row r="53" spans="1:60" outlineLevel="1">
      <c r="A53" s="228">
        <v>26</v>
      </c>
      <c r="B53" s="229" t="s">
        <v>369</v>
      </c>
      <c r="C53" s="230" t="s">
        <v>370</v>
      </c>
      <c r="D53" s="231" t="s">
        <v>292</v>
      </c>
      <c r="E53" s="232">
        <v>1</v>
      </c>
      <c r="F53" s="233"/>
      <c r="G53" s="234">
        <f>ROUND(E53*F53,2)</f>
        <v>0</v>
      </c>
      <c r="H53" s="219"/>
      <c r="I53" s="220">
        <f>ROUND(E53*H53,2)</f>
        <v>0</v>
      </c>
      <c r="J53" s="219"/>
      <c r="K53" s="220">
        <f>ROUND(E53*J53,2)</f>
        <v>0</v>
      </c>
      <c r="L53" s="220">
        <v>21</v>
      </c>
      <c r="M53" s="220">
        <f>G53*(1+L53/100)</f>
        <v>0</v>
      </c>
      <c r="N53" s="221">
        <v>4.8500000000000001E-3</v>
      </c>
      <c r="O53" s="221">
        <f>ROUND(E53*N53,2)</f>
        <v>0</v>
      </c>
      <c r="P53" s="221">
        <v>0</v>
      </c>
      <c r="Q53" s="221">
        <f>ROUND(E53*P53,2)</f>
        <v>0</v>
      </c>
      <c r="R53" s="220"/>
      <c r="S53" s="220" t="s">
        <v>293</v>
      </c>
      <c r="T53" s="220" t="s">
        <v>293</v>
      </c>
      <c r="U53" s="220">
        <v>0.7</v>
      </c>
      <c r="V53" s="220">
        <f>ROUND(E53*U53,2)</f>
        <v>0.7</v>
      </c>
      <c r="W53" s="220"/>
      <c r="X53" s="220" t="s">
        <v>294</v>
      </c>
      <c r="Y53" s="220" t="s">
        <v>310</v>
      </c>
      <c r="Z53" s="222"/>
      <c r="AA53" s="222"/>
      <c r="AB53" s="222"/>
      <c r="AC53" s="222"/>
      <c r="AD53" s="222"/>
      <c r="AE53" s="222"/>
      <c r="AF53" s="222"/>
      <c r="AG53" s="222" t="s">
        <v>296</v>
      </c>
      <c r="AH53" s="222"/>
      <c r="AI53" s="222"/>
      <c r="AJ53" s="222"/>
      <c r="AK53" s="222"/>
      <c r="AL53" s="222"/>
      <c r="AM53" s="222"/>
      <c r="AN53" s="222"/>
      <c r="AO53" s="222"/>
      <c r="AP53" s="222"/>
      <c r="AQ53" s="222"/>
      <c r="AR53" s="222"/>
      <c r="AS53" s="222"/>
      <c r="AT53" s="222"/>
      <c r="AU53" s="222"/>
      <c r="AV53" s="222"/>
      <c r="AW53" s="222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</row>
    <row r="54" spans="1:60">
      <c r="A54" s="203" t="s">
        <v>288</v>
      </c>
      <c r="B54" s="204" t="s">
        <v>241</v>
      </c>
      <c r="C54" s="205" t="s">
        <v>242</v>
      </c>
      <c r="D54" s="206"/>
      <c r="E54" s="207"/>
      <c r="F54" s="208"/>
      <c r="G54" s="209">
        <f>SUMIF(AG55:AG55,"&lt;&gt;NOR",G55:G55)</f>
        <v>0</v>
      </c>
      <c r="H54" s="210"/>
      <c r="I54" s="210">
        <f>SUM(I55:I55)</f>
        <v>0</v>
      </c>
      <c r="J54" s="210"/>
      <c r="K54" s="210">
        <f>SUM(K55:K55)</f>
        <v>0</v>
      </c>
      <c r="L54" s="210"/>
      <c r="M54" s="210">
        <f>SUM(M55:M55)</f>
        <v>0</v>
      </c>
      <c r="N54" s="211"/>
      <c r="O54" s="211">
        <f>SUM(O55:O55)</f>
        <v>0</v>
      </c>
      <c r="P54" s="211"/>
      <c r="Q54" s="211">
        <f>SUM(Q55:Q55)</f>
        <v>0</v>
      </c>
      <c r="R54" s="210"/>
      <c r="S54" s="210"/>
      <c r="T54" s="210"/>
      <c r="U54" s="210"/>
      <c r="V54" s="210">
        <f>SUM(V55:V55)</f>
        <v>1.45</v>
      </c>
      <c r="W54" s="210"/>
      <c r="X54" s="210"/>
      <c r="Y54" s="210"/>
      <c r="AG54" s="55" t="s">
        <v>289</v>
      </c>
    </row>
    <row r="55" spans="1:60" ht="22.5" outlineLevel="1">
      <c r="A55" s="228">
        <v>27</v>
      </c>
      <c r="B55" s="229" t="s">
        <v>371</v>
      </c>
      <c r="C55" s="230" t="s">
        <v>372</v>
      </c>
      <c r="D55" s="231" t="s">
        <v>292</v>
      </c>
      <c r="E55" s="232">
        <v>1</v>
      </c>
      <c r="F55" s="233"/>
      <c r="G55" s="234">
        <f>ROUND(E55*F55,2)</f>
        <v>0</v>
      </c>
      <c r="H55" s="219"/>
      <c r="I55" s="220">
        <f>ROUND(E55*H55,2)</f>
        <v>0</v>
      </c>
      <c r="J55" s="219"/>
      <c r="K55" s="220">
        <f>ROUND(E55*J55,2)</f>
        <v>0</v>
      </c>
      <c r="L55" s="220">
        <v>21</v>
      </c>
      <c r="M55" s="220">
        <f>G55*(1+L55/100)</f>
        <v>0</v>
      </c>
      <c r="N55" s="221">
        <v>0</v>
      </c>
      <c r="O55" s="221">
        <f>ROUND(E55*N55,2)</f>
        <v>0</v>
      </c>
      <c r="P55" s="221">
        <v>0</v>
      </c>
      <c r="Q55" s="221">
        <f>ROUND(E55*P55,2)</f>
        <v>0</v>
      </c>
      <c r="R55" s="220"/>
      <c r="S55" s="220" t="s">
        <v>343</v>
      </c>
      <c r="T55" s="220" t="s">
        <v>344</v>
      </c>
      <c r="U55" s="220">
        <v>1.45</v>
      </c>
      <c r="V55" s="220">
        <f>ROUND(E55*U55,2)</f>
        <v>1.45</v>
      </c>
      <c r="W55" s="220"/>
      <c r="X55" s="220" t="s">
        <v>294</v>
      </c>
      <c r="Y55" s="220" t="s">
        <v>295</v>
      </c>
      <c r="Z55" s="222"/>
      <c r="AA55" s="222"/>
      <c r="AB55" s="222"/>
      <c r="AC55" s="222"/>
      <c r="AD55" s="222"/>
      <c r="AE55" s="222"/>
      <c r="AF55" s="222"/>
      <c r="AG55" s="222" t="s">
        <v>296</v>
      </c>
      <c r="AH55" s="222"/>
      <c r="AI55" s="222"/>
      <c r="AJ55" s="222"/>
      <c r="AK55" s="222"/>
      <c r="AL55" s="222"/>
      <c r="AM55" s="222"/>
      <c r="AN55" s="222"/>
      <c r="AO55" s="222"/>
      <c r="AP55" s="222"/>
      <c r="AQ55" s="222"/>
      <c r="AR55" s="222"/>
      <c r="AS55" s="222"/>
      <c r="AT55" s="222"/>
      <c r="AU55" s="222"/>
      <c r="AV55" s="222"/>
      <c r="AW55" s="222"/>
      <c r="AX55" s="222"/>
      <c r="AY55" s="222"/>
      <c r="AZ55" s="222"/>
      <c r="BA55" s="222"/>
      <c r="BB55" s="222"/>
      <c r="BC55" s="222"/>
      <c r="BD55" s="222"/>
      <c r="BE55" s="222"/>
      <c r="BF55" s="222"/>
      <c r="BG55" s="222"/>
      <c r="BH55" s="222"/>
    </row>
    <row r="56" spans="1:60">
      <c r="A56" s="203" t="s">
        <v>288</v>
      </c>
      <c r="B56" s="204" t="s">
        <v>243</v>
      </c>
      <c r="C56" s="205" t="s">
        <v>244</v>
      </c>
      <c r="D56" s="206"/>
      <c r="E56" s="207"/>
      <c r="F56" s="208"/>
      <c r="G56" s="209">
        <f>SUMIF(AG57:AG67,"&lt;&gt;NOR",G57:G67)</f>
        <v>0</v>
      </c>
      <c r="H56" s="210"/>
      <c r="I56" s="210">
        <f>SUM(I57:I67)</f>
        <v>0</v>
      </c>
      <c r="J56" s="210"/>
      <c r="K56" s="210">
        <f>SUM(K57:K67)</f>
        <v>0</v>
      </c>
      <c r="L56" s="210"/>
      <c r="M56" s="210">
        <f>SUM(M57:M67)</f>
        <v>0</v>
      </c>
      <c r="N56" s="211"/>
      <c r="O56" s="211">
        <f>SUM(O57:O67)</f>
        <v>2.0499999999999998</v>
      </c>
      <c r="P56" s="211"/>
      <c r="Q56" s="211">
        <f>SUM(Q57:Q67)</f>
        <v>0</v>
      </c>
      <c r="R56" s="210"/>
      <c r="S56" s="210"/>
      <c r="T56" s="210"/>
      <c r="U56" s="210"/>
      <c r="V56" s="210">
        <f>SUM(V57:V67)</f>
        <v>105.36999999999999</v>
      </c>
      <c r="W56" s="210"/>
      <c r="X56" s="210"/>
      <c r="Y56" s="210"/>
      <c r="AG56" s="55" t="s">
        <v>289</v>
      </c>
    </row>
    <row r="57" spans="1:60" outlineLevel="1">
      <c r="A57" s="212">
        <v>28</v>
      </c>
      <c r="B57" s="213" t="s">
        <v>373</v>
      </c>
      <c r="C57" s="214" t="s">
        <v>374</v>
      </c>
      <c r="D57" s="215" t="s">
        <v>49</v>
      </c>
      <c r="E57" s="216">
        <v>72</v>
      </c>
      <c r="F57" s="217"/>
      <c r="G57" s="218">
        <f>ROUND(E57*F57,2)</f>
        <v>0</v>
      </c>
      <c r="H57" s="219"/>
      <c r="I57" s="220">
        <f>ROUND(E57*H57,2)</f>
        <v>0</v>
      </c>
      <c r="J57" s="219"/>
      <c r="K57" s="220">
        <f>ROUND(E57*J57,2)</f>
        <v>0</v>
      </c>
      <c r="L57" s="220">
        <v>21</v>
      </c>
      <c r="M57" s="220">
        <f>G57*(1+L57/100)</f>
        <v>0</v>
      </c>
      <c r="N57" s="221">
        <v>3.3999999999999998E-3</v>
      </c>
      <c r="O57" s="221">
        <f>ROUND(E57*N57,2)</f>
        <v>0.24</v>
      </c>
      <c r="P57" s="221">
        <v>0</v>
      </c>
      <c r="Q57" s="221">
        <f>ROUND(E57*P57,2)</f>
        <v>0</v>
      </c>
      <c r="R57" s="220"/>
      <c r="S57" s="220" t="s">
        <v>293</v>
      </c>
      <c r="T57" s="220" t="s">
        <v>293</v>
      </c>
      <c r="U57" s="220">
        <v>0.39</v>
      </c>
      <c r="V57" s="220">
        <f>ROUND(E57*U57,2)</f>
        <v>28.08</v>
      </c>
      <c r="W57" s="220"/>
      <c r="X57" s="220" t="s">
        <v>294</v>
      </c>
      <c r="Y57" s="220" t="s">
        <v>310</v>
      </c>
      <c r="Z57" s="222"/>
      <c r="AA57" s="222"/>
      <c r="AB57" s="222"/>
      <c r="AC57" s="222"/>
      <c r="AD57" s="222"/>
      <c r="AE57" s="222"/>
      <c r="AF57" s="222"/>
      <c r="AG57" s="222" t="s">
        <v>296</v>
      </c>
      <c r="AH57" s="222"/>
      <c r="AI57" s="222"/>
      <c r="AJ57" s="222"/>
      <c r="AK57" s="222"/>
      <c r="AL57" s="222"/>
      <c r="AM57" s="222"/>
      <c r="AN57" s="222"/>
      <c r="AO57" s="222"/>
      <c r="AP57" s="222"/>
      <c r="AQ57" s="222"/>
      <c r="AR57" s="222"/>
      <c r="AS57" s="222"/>
      <c r="AT57" s="222"/>
      <c r="AU57" s="222"/>
      <c r="AV57" s="222"/>
      <c r="AW57" s="222"/>
      <c r="AX57" s="222"/>
      <c r="AY57" s="222"/>
      <c r="AZ57" s="222"/>
      <c r="BA57" s="222"/>
      <c r="BB57" s="222"/>
      <c r="BC57" s="222"/>
      <c r="BD57" s="222"/>
      <c r="BE57" s="222"/>
      <c r="BF57" s="222"/>
      <c r="BG57" s="222"/>
      <c r="BH57" s="222"/>
    </row>
    <row r="58" spans="1:60" outlineLevel="2">
      <c r="A58" s="223"/>
      <c r="B58" s="224"/>
      <c r="C58" s="225" t="s">
        <v>375</v>
      </c>
      <c r="D58" s="226"/>
      <c r="E58" s="227">
        <v>72</v>
      </c>
      <c r="F58" s="220"/>
      <c r="G58" s="220"/>
      <c r="H58" s="220"/>
      <c r="I58" s="220"/>
      <c r="J58" s="220"/>
      <c r="K58" s="220"/>
      <c r="L58" s="220"/>
      <c r="M58" s="220"/>
      <c r="N58" s="221"/>
      <c r="O58" s="221"/>
      <c r="P58" s="221"/>
      <c r="Q58" s="221"/>
      <c r="R58" s="220"/>
      <c r="S58" s="220"/>
      <c r="T58" s="220"/>
      <c r="U58" s="220"/>
      <c r="V58" s="220"/>
      <c r="W58" s="220"/>
      <c r="X58" s="220"/>
      <c r="Y58" s="220"/>
      <c r="Z58" s="222"/>
      <c r="AA58" s="222"/>
      <c r="AB58" s="222"/>
      <c r="AC58" s="222"/>
      <c r="AD58" s="222"/>
      <c r="AE58" s="222"/>
      <c r="AF58" s="222"/>
      <c r="AG58" s="222" t="s">
        <v>298</v>
      </c>
      <c r="AH58" s="222">
        <v>5</v>
      </c>
      <c r="AI58" s="222"/>
      <c r="AJ58" s="222"/>
      <c r="AK58" s="222"/>
      <c r="AL58" s="222"/>
      <c r="AM58" s="222"/>
      <c r="AN58" s="222"/>
      <c r="AO58" s="222"/>
      <c r="AP58" s="222"/>
      <c r="AQ58" s="222"/>
      <c r="AR58" s="222"/>
      <c r="AS58" s="222"/>
      <c r="AT58" s="222"/>
      <c r="AU58" s="222"/>
      <c r="AV58" s="222"/>
      <c r="AW58" s="222"/>
      <c r="AX58" s="222"/>
      <c r="AY58" s="222"/>
      <c r="AZ58" s="222"/>
      <c r="BA58" s="222"/>
      <c r="BB58" s="222"/>
      <c r="BC58" s="222"/>
      <c r="BD58" s="222"/>
      <c r="BE58" s="222"/>
      <c r="BF58" s="222"/>
      <c r="BG58" s="222"/>
      <c r="BH58" s="222"/>
    </row>
    <row r="59" spans="1:60" outlineLevel="1">
      <c r="A59" s="212">
        <v>29</v>
      </c>
      <c r="B59" s="213" t="s">
        <v>376</v>
      </c>
      <c r="C59" s="214" t="s">
        <v>377</v>
      </c>
      <c r="D59" s="215" t="s">
        <v>49</v>
      </c>
      <c r="E59" s="216">
        <v>72</v>
      </c>
      <c r="F59" s="217"/>
      <c r="G59" s="218">
        <f>ROUND(E59*F59,2)</f>
        <v>0</v>
      </c>
      <c r="H59" s="219"/>
      <c r="I59" s="220">
        <f>ROUND(E59*H59,2)</f>
        <v>0</v>
      </c>
      <c r="J59" s="219"/>
      <c r="K59" s="220">
        <f>ROUND(E59*J59,2)</f>
        <v>0</v>
      </c>
      <c r="L59" s="220">
        <v>21</v>
      </c>
      <c r="M59" s="220">
        <f>G59*(1+L59/100)</f>
        <v>0</v>
      </c>
      <c r="N59" s="221">
        <v>2.1000000000000001E-4</v>
      </c>
      <c r="O59" s="221">
        <f>ROUND(E59*N59,2)</f>
        <v>0.02</v>
      </c>
      <c r="P59" s="221">
        <v>0</v>
      </c>
      <c r="Q59" s="221">
        <f>ROUND(E59*P59,2)</f>
        <v>0</v>
      </c>
      <c r="R59" s="220"/>
      <c r="S59" s="220" t="s">
        <v>293</v>
      </c>
      <c r="T59" s="220" t="s">
        <v>293</v>
      </c>
      <c r="U59" s="220">
        <v>0.05</v>
      </c>
      <c r="V59" s="220">
        <f>ROUND(E59*U59,2)</f>
        <v>3.6</v>
      </c>
      <c r="W59" s="220"/>
      <c r="X59" s="220" t="s">
        <v>294</v>
      </c>
      <c r="Y59" s="220" t="s">
        <v>310</v>
      </c>
      <c r="Z59" s="222"/>
      <c r="AA59" s="222"/>
      <c r="AB59" s="222"/>
      <c r="AC59" s="222"/>
      <c r="AD59" s="222"/>
      <c r="AE59" s="222"/>
      <c r="AF59" s="222"/>
      <c r="AG59" s="222" t="s">
        <v>296</v>
      </c>
      <c r="AH59" s="222"/>
      <c r="AI59" s="222"/>
      <c r="AJ59" s="222"/>
      <c r="AK59" s="222"/>
      <c r="AL59" s="222"/>
      <c r="AM59" s="222"/>
      <c r="AN59" s="222"/>
      <c r="AO59" s="222"/>
      <c r="AP59" s="222"/>
      <c r="AQ59" s="222"/>
      <c r="AR59" s="222"/>
      <c r="AS59" s="222"/>
      <c r="AT59" s="222"/>
      <c r="AU59" s="222"/>
      <c r="AV59" s="222"/>
      <c r="AW59" s="222"/>
      <c r="AX59" s="222"/>
      <c r="AY59" s="222"/>
      <c r="AZ59" s="222"/>
      <c r="BA59" s="222"/>
      <c r="BB59" s="222"/>
      <c r="BC59" s="222"/>
      <c r="BD59" s="222"/>
      <c r="BE59" s="222"/>
      <c r="BF59" s="222"/>
      <c r="BG59" s="222"/>
      <c r="BH59" s="222"/>
    </row>
    <row r="60" spans="1:60" outlineLevel="2">
      <c r="A60" s="223"/>
      <c r="B60" s="224"/>
      <c r="C60" s="225" t="s">
        <v>375</v>
      </c>
      <c r="D60" s="226"/>
      <c r="E60" s="227">
        <v>72</v>
      </c>
      <c r="F60" s="220"/>
      <c r="G60" s="220"/>
      <c r="H60" s="220"/>
      <c r="I60" s="220"/>
      <c r="J60" s="220"/>
      <c r="K60" s="220"/>
      <c r="L60" s="220"/>
      <c r="M60" s="220"/>
      <c r="N60" s="221"/>
      <c r="O60" s="221"/>
      <c r="P60" s="221"/>
      <c r="Q60" s="221"/>
      <c r="R60" s="220"/>
      <c r="S60" s="220"/>
      <c r="T60" s="220"/>
      <c r="U60" s="220"/>
      <c r="V60" s="220"/>
      <c r="W60" s="220"/>
      <c r="X60" s="220"/>
      <c r="Y60" s="220"/>
      <c r="Z60" s="222"/>
      <c r="AA60" s="222"/>
      <c r="AB60" s="222"/>
      <c r="AC60" s="222"/>
      <c r="AD60" s="222"/>
      <c r="AE60" s="222"/>
      <c r="AF60" s="222"/>
      <c r="AG60" s="222" t="s">
        <v>298</v>
      </c>
      <c r="AH60" s="222">
        <v>5</v>
      </c>
      <c r="AI60" s="222"/>
      <c r="AJ60" s="222"/>
      <c r="AK60" s="222"/>
      <c r="AL60" s="222"/>
      <c r="AM60" s="222"/>
      <c r="AN60" s="222"/>
      <c r="AO60" s="222"/>
      <c r="AP60" s="222"/>
      <c r="AQ60" s="222"/>
      <c r="AR60" s="222"/>
      <c r="AS60" s="222"/>
      <c r="AT60" s="222"/>
      <c r="AU60" s="222"/>
      <c r="AV60" s="222"/>
      <c r="AW60" s="222"/>
      <c r="AX60" s="222"/>
      <c r="AY60" s="222"/>
      <c r="AZ60" s="222"/>
      <c r="BA60" s="222"/>
      <c r="BB60" s="222"/>
      <c r="BC60" s="222"/>
      <c r="BD60" s="222"/>
      <c r="BE60" s="222"/>
      <c r="BF60" s="222"/>
      <c r="BG60" s="222"/>
      <c r="BH60" s="222"/>
    </row>
    <row r="61" spans="1:60" outlineLevel="1">
      <c r="A61" s="212">
        <v>30</v>
      </c>
      <c r="B61" s="213" t="s">
        <v>378</v>
      </c>
      <c r="C61" s="214" t="s">
        <v>379</v>
      </c>
      <c r="D61" s="215" t="s">
        <v>49</v>
      </c>
      <c r="E61" s="216">
        <v>72</v>
      </c>
      <c r="F61" s="217"/>
      <c r="G61" s="218">
        <f>ROUND(E61*F61,2)</f>
        <v>0</v>
      </c>
      <c r="H61" s="219"/>
      <c r="I61" s="220">
        <f>ROUND(E61*H61,2)</f>
        <v>0</v>
      </c>
      <c r="J61" s="219"/>
      <c r="K61" s="220">
        <f>ROUND(E61*J61,2)</f>
        <v>0</v>
      </c>
      <c r="L61" s="220">
        <v>21</v>
      </c>
      <c r="M61" s="220">
        <f>G61*(1+L61/100)</f>
        <v>0</v>
      </c>
      <c r="N61" s="221">
        <v>5.0400000000000002E-3</v>
      </c>
      <c r="O61" s="221">
        <f>ROUND(E61*N61,2)</f>
        <v>0.36</v>
      </c>
      <c r="P61" s="221">
        <v>0</v>
      </c>
      <c r="Q61" s="221">
        <f>ROUND(E61*P61,2)</f>
        <v>0</v>
      </c>
      <c r="R61" s="220"/>
      <c r="S61" s="220" t="s">
        <v>293</v>
      </c>
      <c r="T61" s="220" t="s">
        <v>344</v>
      </c>
      <c r="U61" s="220">
        <v>0.97799999999999998</v>
      </c>
      <c r="V61" s="220">
        <f>ROUND(E61*U61,2)</f>
        <v>70.42</v>
      </c>
      <c r="W61" s="220"/>
      <c r="X61" s="220" t="s">
        <v>294</v>
      </c>
      <c r="Y61" s="220" t="s">
        <v>310</v>
      </c>
      <c r="Z61" s="222"/>
      <c r="AA61" s="222"/>
      <c r="AB61" s="222"/>
      <c r="AC61" s="222"/>
      <c r="AD61" s="222"/>
      <c r="AE61" s="222"/>
      <c r="AF61" s="222"/>
      <c r="AG61" s="222" t="s">
        <v>296</v>
      </c>
      <c r="AH61" s="222"/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222"/>
      <c r="BC61" s="222"/>
      <c r="BD61" s="222"/>
      <c r="BE61" s="222"/>
      <c r="BF61" s="222"/>
      <c r="BG61" s="222"/>
      <c r="BH61" s="222"/>
    </row>
    <row r="62" spans="1:60" outlineLevel="2">
      <c r="A62" s="223"/>
      <c r="B62" s="224"/>
      <c r="C62" s="225" t="s">
        <v>380</v>
      </c>
      <c r="D62" s="226"/>
      <c r="E62" s="227">
        <v>72</v>
      </c>
      <c r="F62" s="220"/>
      <c r="G62" s="220"/>
      <c r="H62" s="220"/>
      <c r="I62" s="220"/>
      <c r="J62" s="220"/>
      <c r="K62" s="220"/>
      <c r="L62" s="220"/>
      <c r="M62" s="220"/>
      <c r="N62" s="221"/>
      <c r="O62" s="221"/>
      <c r="P62" s="221"/>
      <c r="Q62" s="221"/>
      <c r="R62" s="220"/>
      <c r="S62" s="220"/>
      <c r="T62" s="220"/>
      <c r="U62" s="220"/>
      <c r="V62" s="220"/>
      <c r="W62" s="220"/>
      <c r="X62" s="220"/>
      <c r="Y62" s="220"/>
      <c r="Z62" s="222"/>
      <c r="AA62" s="222"/>
      <c r="AB62" s="222"/>
      <c r="AC62" s="222"/>
      <c r="AD62" s="222"/>
      <c r="AE62" s="222"/>
      <c r="AF62" s="222"/>
      <c r="AG62" s="222" t="s">
        <v>298</v>
      </c>
      <c r="AH62" s="222">
        <v>5</v>
      </c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2"/>
      <c r="AW62" s="222"/>
      <c r="AX62" s="222"/>
      <c r="AY62" s="222"/>
      <c r="AZ62" s="222"/>
      <c r="BA62" s="222"/>
      <c r="BB62" s="222"/>
      <c r="BC62" s="222"/>
      <c r="BD62" s="222"/>
      <c r="BE62" s="222"/>
      <c r="BF62" s="222"/>
      <c r="BG62" s="222"/>
      <c r="BH62" s="222"/>
    </row>
    <row r="63" spans="1:60" ht="22.5" outlineLevel="1">
      <c r="A63" s="212">
        <v>31</v>
      </c>
      <c r="B63" s="213" t="s">
        <v>381</v>
      </c>
      <c r="C63" s="214" t="s">
        <v>382</v>
      </c>
      <c r="D63" s="215" t="s">
        <v>49</v>
      </c>
      <c r="E63" s="216">
        <v>79.2</v>
      </c>
      <c r="F63" s="217"/>
      <c r="G63" s="218">
        <f>ROUND(E63*F63,2)</f>
        <v>0</v>
      </c>
      <c r="H63" s="219"/>
      <c r="I63" s="220">
        <f>ROUND(E63*H63,2)</f>
        <v>0</v>
      </c>
      <c r="J63" s="219"/>
      <c r="K63" s="220">
        <f>ROUND(E63*J63,2)</f>
        <v>0</v>
      </c>
      <c r="L63" s="220">
        <v>21</v>
      </c>
      <c r="M63" s="220">
        <f>G63*(1+L63/100)</f>
        <v>0</v>
      </c>
      <c r="N63" s="221">
        <v>1.7999999999999999E-2</v>
      </c>
      <c r="O63" s="221">
        <f>ROUND(E63*N63,2)</f>
        <v>1.43</v>
      </c>
      <c r="P63" s="221">
        <v>0</v>
      </c>
      <c r="Q63" s="221">
        <f>ROUND(E63*P63,2)</f>
        <v>0</v>
      </c>
      <c r="R63" s="220" t="s">
        <v>383</v>
      </c>
      <c r="S63" s="220" t="s">
        <v>384</v>
      </c>
      <c r="T63" s="220" t="s">
        <v>344</v>
      </c>
      <c r="U63" s="220">
        <v>0</v>
      </c>
      <c r="V63" s="220">
        <f>ROUND(E63*U63,2)</f>
        <v>0</v>
      </c>
      <c r="W63" s="220"/>
      <c r="X63" s="220" t="s">
        <v>385</v>
      </c>
      <c r="Y63" s="220" t="s">
        <v>310</v>
      </c>
      <c r="Z63" s="222"/>
      <c r="AA63" s="222"/>
      <c r="AB63" s="222"/>
      <c r="AC63" s="222"/>
      <c r="AD63" s="222"/>
      <c r="AE63" s="222"/>
      <c r="AF63" s="222"/>
      <c r="AG63" s="222" t="s">
        <v>386</v>
      </c>
      <c r="AH63" s="222"/>
      <c r="AI63" s="222"/>
      <c r="AJ63" s="222"/>
      <c r="AK63" s="222"/>
      <c r="AL63" s="222"/>
      <c r="AM63" s="222"/>
      <c r="AN63" s="222"/>
      <c r="AO63" s="222"/>
      <c r="AP63" s="222"/>
      <c r="AQ63" s="222"/>
      <c r="AR63" s="222"/>
      <c r="AS63" s="222"/>
      <c r="AT63" s="222"/>
      <c r="AU63" s="222"/>
      <c r="AV63" s="222"/>
      <c r="AW63" s="222"/>
      <c r="AX63" s="222"/>
      <c r="AY63" s="222"/>
      <c r="AZ63" s="222"/>
      <c r="BA63" s="222"/>
      <c r="BB63" s="222"/>
      <c r="BC63" s="222"/>
      <c r="BD63" s="222"/>
      <c r="BE63" s="222"/>
      <c r="BF63" s="222"/>
      <c r="BG63" s="222"/>
      <c r="BH63" s="222"/>
    </row>
    <row r="64" spans="1:60" outlineLevel="2">
      <c r="A64" s="223"/>
      <c r="B64" s="224"/>
      <c r="C64" s="225" t="s">
        <v>375</v>
      </c>
      <c r="D64" s="226"/>
      <c r="E64" s="227">
        <v>72</v>
      </c>
      <c r="F64" s="220"/>
      <c r="G64" s="220"/>
      <c r="H64" s="220"/>
      <c r="I64" s="220"/>
      <c r="J64" s="220"/>
      <c r="K64" s="220"/>
      <c r="L64" s="220"/>
      <c r="M64" s="220"/>
      <c r="N64" s="221"/>
      <c r="O64" s="221"/>
      <c r="P64" s="221"/>
      <c r="Q64" s="221"/>
      <c r="R64" s="220"/>
      <c r="S64" s="220"/>
      <c r="T64" s="220"/>
      <c r="U64" s="220"/>
      <c r="V64" s="220"/>
      <c r="W64" s="220"/>
      <c r="X64" s="220"/>
      <c r="Y64" s="220"/>
      <c r="Z64" s="222"/>
      <c r="AA64" s="222"/>
      <c r="AB64" s="222"/>
      <c r="AC64" s="222"/>
      <c r="AD64" s="222"/>
      <c r="AE64" s="222"/>
      <c r="AF64" s="222"/>
      <c r="AG64" s="222" t="s">
        <v>298</v>
      </c>
      <c r="AH64" s="222">
        <v>5</v>
      </c>
      <c r="AI64" s="222"/>
      <c r="AJ64" s="222"/>
      <c r="AK64" s="222"/>
      <c r="AL64" s="222"/>
      <c r="AM64" s="222"/>
      <c r="AN64" s="222"/>
      <c r="AO64" s="222"/>
      <c r="AP64" s="222"/>
      <c r="AQ64" s="222"/>
      <c r="AR64" s="222"/>
      <c r="AS64" s="222"/>
      <c r="AT64" s="222"/>
      <c r="AU64" s="222"/>
      <c r="AV64" s="222"/>
      <c r="AW64" s="222"/>
      <c r="AX64" s="222"/>
      <c r="AY64" s="222"/>
      <c r="AZ64" s="222"/>
      <c r="BA64" s="222"/>
      <c r="BB64" s="222"/>
      <c r="BC64" s="222"/>
      <c r="BD64" s="222"/>
      <c r="BE64" s="222"/>
      <c r="BF64" s="222"/>
      <c r="BG64" s="222"/>
      <c r="BH64" s="222"/>
    </row>
    <row r="65" spans="1:60" outlineLevel="3">
      <c r="A65" s="223"/>
      <c r="B65" s="224"/>
      <c r="C65" s="235" t="s">
        <v>387</v>
      </c>
      <c r="D65" s="236"/>
      <c r="E65" s="237">
        <v>7.2</v>
      </c>
      <c r="F65" s="220"/>
      <c r="G65" s="220"/>
      <c r="H65" s="220"/>
      <c r="I65" s="220"/>
      <c r="J65" s="220"/>
      <c r="K65" s="220"/>
      <c r="L65" s="220"/>
      <c r="M65" s="220"/>
      <c r="N65" s="221"/>
      <c r="O65" s="221"/>
      <c r="P65" s="221"/>
      <c r="Q65" s="221"/>
      <c r="R65" s="220"/>
      <c r="S65" s="220"/>
      <c r="T65" s="220"/>
      <c r="U65" s="220"/>
      <c r="V65" s="220"/>
      <c r="W65" s="220"/>
      <c r="X65" s="220"/>
      <c r="Y65" s="220"/>
      <c r="Z65" s="222"/>
      <c r="AA65" s="222"/>
      <c r="AB65" s="222"/>
      <c r="AC65" s="222"/>
      <c r="AD65" s="222"/>
      <c r="AE65" s="222"/>
      <c r="AF65" s="222"/>
      <c r="AG65" s="222" t="s">
        <v>298</v>
      </c>
      <c r="AH65" s="222">
        <v>4</v>
      </c>
      <c r="AI65" s="222"/>
      <c r="AJ65" s="222"/>
      <c r="AK65" s="222"/>
      <c r="AL65" s="222"/>
      <c r="AM65" s="222"/>
      <c r="AN65" s="222"/>
      <c r="AO65" s="222"/>
      <c r="AP65" s="222"/>
      <c r="AQ65" s="222"/>
      <c r="AR65" s="222"/>
      <c r="AS65" s="222"/>
      <c r="AT65" s="222"/>
      <c r="AU65" s="222"/>
      <c r="AV65" s="222"/>
      <c r="AW65" s="222"/>
      <c r="AX65" s="222"/>
      <c r="AY65" s="222"/>
      <c r="AZ65" s="222"/>
      <c r="BA65" s="222"/>
      <c r="BB65" s="222"/>
      <c r="BC65" s="222"/>
      <c r="BD65" s="222"/>
      <c r="BE65" s="222"/>
      <c r="BF65" s="222"/>
      <c r="BG65" s="222"/>
      <c r="BH65" s="222"/>
    </row>
    <row r="66" spans="1:60" outlineLevel="3">
      <c r="A66" s="223"/>
      <c r="B66" s="224"/>
      <c r="C66" s="235" t="s">
        <v>388</v>
      </c>
      <c r="D66" s="236"/>
      <c r="E66" s="237"/>
      <c r="F66" s="220"/>
      <c r="G66" s="220"/>
      <c r="H66" s="220"/>
      <c r="I66" s="220"/>
      <c r="J66" s="220"/>
      <c r="K66" s="220"/>
      <c r="L66" s="220"/>
      <c r="M66" s="220"/>
      <c r="N66" s="221"/>
      <c r="O66" s="221"/>
      <c r="P66" s="221"/>
      <c r="Q66" s="221"/>
      <c r="R66" s="220"/>
      <c r="S66" s="220"/>
      <c r="T66" s="220"/>
      <c r="U66" s="220"/>
      <c r="V66" s="220"/>
      <c r="W66" s="220"/>
      <c r="X66" s="220"/>
      <c r="Y66" s="220"/>
      <c r="Z66" s="222"/>
      <c r="AA66" s="222"/>
      <c r="AB66" s="222"/>
      <c r="AC66" s="222"/>
      <c r="AD66" s="222"/>
      <c r="AE66" s="222"/>
      <c r="AF66" s="222"/>
      <c r="AG66" s="222" t="s">
        <v>298</v>
      </c>
      <c r="AH66" s="222">
        <v>4</v>
      </c>
      <c r="AI66" s="222"/>
      <c r="AJ66" s="222"/>
      <c r="AK66" s="222"/>
      <c r="AL66" s="222"/>
      <c r="AM66" s="222"/>
      <c r="AN66" s="222"/>
      <c r="AO66" s="222"/>
      <c r="AP66" s="222"/>
      <c r="AQ66" s="222"/>
      <c r="AR66" s="222"/>
      <c r="AS66" s="222"/>
      <c r="AT66" s="222"/>
      <c r="AU66" s="222"/>
      <c r="AV66" s="222"/>
      <c r="AW66" s="222"/>
      <c r="AX66" s="222"/>
      <c r="AY66" s="222"/>
      <c r="AZ66" s="222"/>
      <c r="BA66" s="222"/>
      <c r="BB66" s="222"/>
      <c r="BC66" s="222"/>
      <c r="BD66" s="222"/>
      <c r="BE66" s="222"/>
      <c r="BF66" s="222"/>
      <c r="BG66" s="222"/>
      <c r="BH66" s="222"/>
    </row>
    <row r="67" spans="1:60" outlineLevel="1">
      <c r="A67" s="228">
        <v>32</v>
      </c>
      <c r="B67" s="229" t="s">
        <v>389</v>
      </c>
      <c r="C67" s="230" t="s">
        <v>390</v>
      </c>
      <c r="D67" s="231" t="s">
        <v>366</v>
      </c>
      <c r="E67" s="232">
        <v>2.0484</v>
      </c>
      <c r="F67" s="233"/>
      <c r="G67" s="234">
        <f>ROUND(E67*F67,2)</f>
        <v>0</v>
      </c>
      <c r="H67" s="219"/>
      <c r="I67" s="220">
        <f>ROUND(E67*H67,2)</f>
        <v>0</v>
      </c>
      <c r="J67" s="219"/>
      <c r="K67" s="220">
        <f>ROUND(E67*J67,2)</f>
        <v>0</v>
      </c>
      <c r="L67" s="220">
        <v>21</v>
      </c>
      <c r="M67" s="220">
        <f>G67*(1+L67/100)</f>
        <v>0</v>
      </c>
      <c r="N67" s="221">
        <v>0</v>
      </c>
      <c r="O67" s="221">
        <f>ROUND(E67*N67,2)</f>
        <v>0</v>
      </c>
      <c r="P67" s="221">
        <v>0</v>
      </c>
      <c r="Q67" s="221">
        <f>ROUND(E67*P67,2)</f>
        <v>0</v>
      </c>
      <c r="R67" s="220"/>
      <c r="S67" s="220" t="s">
        <v>293</v>
      </c>
      <c r="T67" s="220" t="s">
        <v>293</v>
      </c>
      <c r="U67" s="220">
        <v>1.5980000000000001</v>
      </c>
      <c r="V67" s="220">
        <f>ROUND(E67*U67,2)</f>
        <v>3.27</v>
      </c>
      <c r="W67" s="220"/>
      <c r="X67" s="220" t="s">
        <v>367</v>
      </c>
      <c r="Y67" s="220" t="s">
        <v>310</v>
      </c>
      <c r="Z67" s="222"/>
      <c r="AA67" s="222"/>
      <c r="AB67" s="222"/>
      <c r="AC67" s="222"/>
      <c r="AD67" s="222"/>
      <c r="AE67" s="222"/>
      <c r="AF67" s="222"/>
      <c r="AG67" s="222" t="s">
        <v>368</v>
      </c>
      <c r="AH67" s="222"/>
      <c r="AI67" s="222"/>
      <c r="AJ67" s="222"/>
      <c r="AK67" s="222"/>
      <c r="AL67" s="222"/>
      <c r="AM67" s="222"/>
      <c r="AN67" s="222"/>
      <c r="AO67" s="222"/>
      <c r="AP67" s="222"/>
      <c r="AQ67" s="222"/>
      <c r="AR67" s="222"/>
      <c r="AS67" s="222"/>
      <c r="AT67" s="222"/>
      <c r="AU67" s="222"/>
      <c r="AV67" s="222"/>
      <c r="AW67" s="222"/>
      <c r="AX67" s="222"/>
      <c r="AY67" s="222"/>
      <c r="AZ67" s="222"/>
      <c r="BA67" s="222"/>
      <c r="BB67" s="222"/>
      <c r="BC67" s="222"/>
      <c r="BD67" s="222"/>
      <c r="BE67" s="222"/>
      <c r="BF67" s="222"/>
      <c r="BG67" s="222"/>
      <c r="BH67" s="222"/>
    </row>
    <row r="68" spans="1:60">
      <c r="A68" s="203" t="s">
        <v>288</v>
      </c>
      <c r="B68" s="204" t="s">
        <v>245</v>
      </c>
      <c r="C68" s="205" t="s">
        <v>246</v>
      </c>
      <c r="D68" s="206"/>
      <c r="E68" s="207"/>
      <c r="F68" s="208"/>
      <c r="G68" s="209">
        <f>SUMIF(AG69:AG84,"&lt;&gt;NOR",G69:G84)</f>
        <v>0</v>
      </c>
      <c r="H68" s="210"/>
      <c r="I68" s="210">
        <f>SUM(I69:I84)</f>
        <v>0</v>
      </c>
      <c r="J68" s="210"/>
      <c r="K68" s="210">
        <f>SUM(K69:K84)</f>
        <v>0</v>
      </c>
      <c r="L68" s="210"/>
      <c r="M68" s="210">
        <f>SUM(M69:M84)</f>
        <v>0</v>
      </c>
      <c r="N68" s="211"/>
      <c r="O68" s="211">
        <f>SUM(O69:O84)</f>
        <v>0.1</v>
      </c>
      <c r="P68" s="211"/>
      <c r="Q68" s="211">
        <f>SUM(Q69:Q84)</f>
        <v>0.08</v>
      </c>
      <c r="R68" s="210"/>
      <c r="S68" s="210"/>
      <c r="T68" s="210"/>
      <c r="U68" s="210"/>
      <c r="V68" s="210">
        <f>SUM(V69:V84)</f>
        <v>16.920000000000002</v>
      </c>
      <c r="W68" s="210"/>
      <c r="X68" s="210"/>
      <c r="Y68" s="210"/>
      <c r="AG68" s="55" t="s">
        <v>289</v>
      </c>
    </row>
    <row r="69" spans="1:60" ht="22.5" outlineLevel="1">
      <c r="A69" s="212">
        <v>33</v>
      </c>
      <c r="B69" s="213" t="s">
        <v>391</v>
      </c>
      <c r="C69" s="214" t="s">
        <v>392</v>
      </c>
      <c r="D69" s="215" t="s">
        <v>49</v>
      </c>
      <c r="E69" s="216">
        <v>24</v>
      </c>
      <c r="F69" s="217"/>
      <c r="G69" s="218">
        <f>ROUND(E69*F69,2)</f>
        <v>0</v>
      </c>
      <c r="H69" s="219"/>
      <c r="I69" s="220">
        <f>ROUND(E69*H69,2)</f>
        <v>0</v>
      </c>
      <c r="J69" s="219"/>
      <c r="K69" s="220">
        <f>ROUND(E69*J69,2)</f>
        <v>0</v>
      </c>
      <c r="L69" s="220">
        <v>21</v>
      </c>
      <c r="M69" s="220">
        <f>G69*(1+L69/100)</f>
        <v>0</v>
      </c>
      <c r="N69" s="221">
        <v>0</v>
      </c>
      <c r="O69" s="221">
        <f>ROUND(E69*N69,2)</f>
        <v>0</v>
      </c>
      <c r="P69" s="221">
        <v>3.5000000000000001E-3</v>
      </c>
      <c r="Q69" s="221">
        <f>ROUND(E69*P69,2)</f>
        <v>0.08</v>
      </c>
      <c r="R69" s="220"/>
      <c r="S69" s="220" t="s">
        <v>293</v>
      </c>
      <c r="T69" s="220" t="s">
        <v>293</v>
      </c>
      <c r="U69" s="220">
        <v>0.105</v>
      </c>
      <c r="V69" s="220">
        <f>ROUND(E69*U69,2)</f>
        <v>2.52</v>
      </c>
      <c r="W69" s="220"/>
      <c r="X69" s="220" t="s">
        <v>294</v>
      </c>
      <c r="Y69" s="220" t="s">
        <v>310</v>
      </c>
      <c r="Z69" s="222"/>
      <c r="AA69" s="222"/>
      <c r="AB69" s="222"/>
      <c r="AC69" s="222"/>
      <c r="AD69" s="222"/>
      <c r="AE69" s="222"/>
      <c r="AF69" s="222"/>
      <c r="AG69" s="222" t="s">
        <v>296</v>
      </c>
      <c r="AH69" s="222"/>
      <c r="AI69" s="222"/>
      <c r="AJ69" s="222"/>
      <c r="AK69" s="222"/>
      <c r="AL69" s="222"/>
      <c r="AM69" s="222"/>
      <c r="AN69" s="222"/>
      <c r="AO69" s="222"/>
      <c r="AP69" s="222"/>
      <c r="AQ69" s="222"/>
      <c r="AR69" s="222"/>
      <c r="AS69" s="222"/>
      <c r="AT69" s="222"/>
      <c r="AU69" s="222"/>
      <c r="AV69" s="222"/>
      <c r="AW69" s="222"/>
      <c r="AX69" s="222"/>
      <c r="AY69" s="222"/>
      <c r="AZ69" s="222"/>
      <c r="BA69" s="222"/>
      <c r="BB69" s="222"/>
      <c r="BC69" s="222"/>
      <c r="BD69" s="222"/>
      <c r="BE69" s="222"/>
      <c r="BF69" s="222"/>
      <c r="BG69" s="222"/>
      <c r="BH69" s="222"/>
    </row>
    <row r="70" spans="1:60" outlineLevel="2">
      <c r="A70" s="223"/>
      <c r="B70" s="224"/>
      <c r="C70" s="225" t="s">
        <v>393</v>
      </c>
      <c r="D70" s="226"/>
      <c r="E70" s="227">
        <v>24</v>
      </c>
      <c r="F70" s="220"/>
      <c r="G70" s="220"/>
      <c r="H70" s="220"/>
      <c r="I70" s="220"/>
      <c r="J70" s="220"/>
      <c r="K70" s="220"/>
      <c r="L70" s="220"/>
      <c r="M70" s="220"/>
      <c r="N70" s="221"/>
      <c r="O70" s="221"/>
      <c r="P70" s="221"/>
      <c r="Q70" s="221"/>
      <c r="R70" s="220"/>
      <c r="S70" s="220"/>
      <c r="T70" s="220"/>
      <c r="U70" s="220"/>
      <c r="V70" s="220"/>
      <c r="W70" s="220"/>
      <c r="X70" s="220"/>
      <c r="Y70" s="220"/>
      <c r="Z70" s="222"/>
      <c r="AA70" s="222"/>
      <c r="AB70" s="222"/>
      <c r="AC70" s="222"/>
      <c r="AD70" s="222"/>
      <c r="AE70" s="222"/>
      <c r="AF70" s="222"/>
      <c r="AG70" s="222" t="s">
        <v>298</v>
      </c>
      <c r="AH70" s="222">
        <v>5</v>
      </c>
      <c r="AI70" s="222"/>
      <c r="AJ70" s="222"/>
      <c r="AK70" s="222"/>
      <c r="AL70" s="222"/>
      <c r="AM70" s="222"/>
      <c r="AN70" s="222"/>
      <c r="AO70" s="222"/>
      <c r="AP70" s="222"/>
      <c r="AQ70" s="222"/>
      <c r="AR70" s="222"/>
      <c r="AS70" s="222"/>
      <c r="AT70" s="222"/>
      <c r="AU70" s="222"/>
      <c r="AV70" s="222"/>
      <c r="AW70" s="222"/>
      <c r="AX70" s="222"/>
      <c r="AY70" s="222"/>
      <c r="AZ70" s="222"/>
      <c r="BA70" s="222"/>
      <c r="BB70" s="222"/>
      <c r="BC70" s="222"/>
      <c r="BD70" s="222"/>
      <c r="BE70" s="222"/>
      <c r="BF70" s="222"/>
      <c r="BG70" s="222"/>
      <c r="BH70" s="222"/>
    </row>
    <row r="71" spans="1:60" ht="22.5" outlineLevel="1">
      <c r="A71" s="212">
        <v>34</v>
      </c>
      <c r="B71" s="213" t="s">
        <v>394</v>
      </c>
      <c r="C71" s="214" t="s">
        <v>395</v>
      </c>
      <c r="D71" s="215" t="s">
        <v>49</v>
      </c>
      <c r="E71" s="216">
        <v>24</v>
      </c>
      <c r="F71" s="217"/>
      <c r="G71" s="218">
        <f>ROUND(E71*F71,2)</f>
        <v>0</v>
      </c>
      <c r="H71" s="219"/>
      <c r="I71" s="220">
        <f>ROUND(E71*H71,2)</f>
        <v>0</v>
      </c>
      <c r="J71" s="219"/>
      <c r="K71" s="220">
        <f>ROUND(E71*J71,2)</f>
        <v>0</v>
      </c>
      <c r="L71" s="220">
        <v>21</v>
      </c>
      <c r="M71" s="220">
        <f>G71*(1+L71/100)</f>
        <v>0</v>
      </c>
      <c r="N71" s="221">
        <v>0</v>
      </c>
      <c r="O71" s="221">
        <f>ROUND(E71*N71,2)</f>
        <v>0</v>
      </c>
      <c r="P71" s="221">
        <v>0</v>
      </c>
      <c r="Q71" s="221">
        <f>ROUND(E71*P71,2)</f>
        <v>0</v>
      </c>
      <c r="R71" s="220"/>
      <c r="S71" s="220" t="s">
        <v>293</v>
      </c>
      <c r="T71" s="220" t="s">
        <v>293</v>
      </c>
      <c r="U71" s="220">
        <v>0.02</v>
      </c>
      <c r="V71" s="220">
        <f>ROUND(E71*U71,2)</f>
        <v>0.48</v>
      </c>
      <c r="W71" s="220"/>
      <c r="X71" s="220" t="s">
        <v>294</v>
      </c>
      <c r="Y71" s="220" t="s">
        <v>310</v>
      </c>
      <c r="Z71" s="222"/>
      <c r="AA71" s="222"/>
      <c r="AB71" s="222"/>
      <c r="AC71" s="222"/>
      <c r="AD71" s="222"/>
      <c r="AE71" s="222"/>
      <c r="AF71" s="222"/>
      <c r="AG71" s="222" t="s">
        <v>396</v>
      </c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222"/>
      <c r="BD71" s="222"/>
      <c r="BE71" s="222"/>
      <c r="BF71" s="222"/>
      <c r="BG71" s="222"/>
      <c r="BH71" s="222"/>
    </row>
    <row r="72" spans="1:60" outlineLevel="2">
      <c r="A72" s="223"/>
      <c r="B72" s="224"/>
      <c r="C72" s="225" t="s">
        <v>393</v>
      </c>
      <c r="D72" s="226"/>
      <c r="E72" s="227">
        <v>24</v>
      </c>
      <c r="F72" s="220"/>
      <c r="G72" s="220"/>
      <c r="H72" s="220"/>
      <c r="I72" s="220"/>
      <c r="J72" s="220"/>
      <c r="K72" s="220"/>
      <c r="L72" s="220"/>
      <c r="M72" s="220"/>
      <c r="N72" s="221"/>
      <c r="O72" s="221"/>
      <c r="P72" s="221"/>
      <c r="Q72" s="221"/>
      <c r="R72" s="220"/>
      <c r="S72" s="220"/>
      <c r="T72" s="220"/>
      <c r="U72" s="220"/>
      <c r="V72" s="220"/>
      <c r="W72" s="220"/>
      <c r="X72" s="220"/>
      <c r="Y72" s="220"/>
      <c r="Z72" s="222"/>
      <c r="AA72" s="222"/>
      <c r="AB72" s="222"/>
      <c r="AC72" s="222"/>
      <c r="AD72" s="222"/>
      <c r="AE72" s="222"/>
      <c r="AF72" s="222"/>
      <c r="AG72" s="222" t="s">
        <v>298</v>
      </c>
      <c r="AH72" s="222">
        <v>5</v>
      </c>
      <c r="AI72" s="222"/>
      <c r="AJ72" s="222"/>
      <c r="AK72" s="222"/>
      <c r="AL72" s="222"/>
      <c r="AM72" s="222"/>
      <c r="AN72" s="222"/>
      <c r="AO72" s="222"/>
      <c r="AP72" s="222"/>
      <c r="AQ72" s="222"/>
      <c r="AR72" s="222"/>
      <c r="AS72" s="222"/>
      <c r="AT72" s="222"/>
      <c r="AU72" s="222"/>
      <c r="AV72" s="222"/>
      <c r="AW72" s="222"/>
      <c r="AX72" s="222"/>
      <c r="AY72" s="222"/>
      <c r="AZ72" s="222"/>
      <c r="BA72" s="222"/>
      <c r="BB72" s="222"/>
      <c r="BC72" s="222"/>
      <c r="BD72" s="222"/>
      <c r="BE72" s="222"/>
      <c r="BF72" s="222"/>
      <c r="BG72" s="222"/>
      <c r="BH72" s="222"/>
    </row>
    <row r="73" spans="1:60" outlineLevel="1">
      <c r="A73" s="212">
        <v>35</v>
      </c>
      <c r="B73" s="213" t="s">
        <v>397</v>
      </c>
      <c r="C73" s="214" t="s">
        <v>398</v>
      </c>
      <c r="D73" s="215" t="s">
        <v>49</v>
      </c>
      <c r="E73" s="216">
        <v>24</v>
      </c>
      <c r="F73" s="217"/>
      <c r="G73" s="218">
        <f>ROUND(E73*F73,2)</f>
        <v>0</v>
      </c>
      <c r="H73" s="219"/>
      <c r="I73" s="220">
        <f>ROUND(E73*H73,2)</f>
        <v>0</v>
      </c>
      <c r="J73" s="219"/>
      <c r="K73" s="220">
        <f>ROUND(E73*J73,2)</f>
        <v>0</v>
      </c>
      <c r="L73" s="220">
        <v>21</v>
      </c>
      <c r="M73" s="220">
        <f>G73*(1+L73/100)</f>
        <v>0</v>
      </c>
      <c r="N73" s="221">
        <v>0</v>
      </c>
      <c r="O73" s="221">
        <f>ROUND(E73*N73,2)</f>
        <v>0</v>
      </c>
      <c r="P73" s="221">
        <v>0</v>
      </c>
      <c r="Q73" s="221">
        <f>ROUND(E73*P73,2)</f>
        <v>0</v>
      </c>
      <c r="R73" s="220"/>
      <c r="S73" s="220" t="s">
        <v>293</v>
      </c>
      <c r="T73" s="220" t="s">
        <v>293</v>
      </c>
      <c r="U73" s="220">
        <v>0.15</v>
      </c>
      <c r="V73" s="220">
        <f>ROUND(E73*U73,2)</f>
        <v>3.6</v>
      </c>
      <c r="W73" s="220"/>
      <c r="X73" s="220" t="s">
        <v>294</v>
      </c>
      <c r="Y73" s="220" t="s">
        <v>310</v>
      </c>
      <c r="Z73" s="222"/>
      <c r="AA73" s="222"/>
      <c r="AB73" s="222"/>
      <c r="AC73" s="222"/>
      <c r="AD73" s="222"/>
      <c r="AE73" s="222"/>
      <c r="AF73" s="222"/>
      <c r="AG73" s="222" t="s">
        <v>396</v>
      </c>
      <c r="AH73" s="222"/>
      <c r="AI73" s="222"/>
      <c r="AJ73" s="222"/>
      <c r="AK73" s="222"/>
      <c r="AL73" s="222"/>
      <c r="AM73" s="222"/>
      <c r="AN73" s="222"/>
      <c r="AO73" s="222"/>
      <c r="AP73" s="222"/>
      <c r="AQ73" s="222"/>
      <c r="AR73" s="222"/>
      <c r="AS73" s="222"/>
      <c r="AT73" s="222"/>
      <c r="AU73" s="222"/>
      <c r="AV73" s="222"/>
      <c r="AW73" s="222"/>
      <c r="AX73" s="222"/>
      <c r="AY73" s="222"/>
      <c r="AZ73" s="222"/>
      <c r="BA73" s="222"/>
      <c r="BB73" s="222"/>
      <c r="BC73" s="222"/>
      <c r="BD73" s="222"/>
      <c r="BE73" s="222"/>
      <c r="BF73" s="222"/>
      <c r="BG73" s="222"/>
      <c r="BH73" s="222"/>
    </row>
    <row r="74" spans="1:60" outlineLevel="2">
      <c r="A74" s="223"/>
      <c r="B74" s="224"/>
      <c r="C74" s="225" t="s">
        <v>393</v>
      </c>
      <c r="D74" s="226"/>
      <c r="E74" s="227">
        <v>24</v>
      </c>
      <c r="F74" s="220"/>
      <c r="G74" s="220"/>
      <c r="H74" s="220"/>
      <c r="I74" s="220"/>
      <c r="J74" s="220"/>
      <c r="K74" s="220"/>
      <c r="L74" s="220"/>
      <c r="M74" s="220"/>
      <c r="N74" s="221"/>
      <c r="O74" s="221"/>
      <c r="P74" s="221"/>
      <c r="Q74" s="221"/>
      <c r="R74" s="220"/>
      <c r="S74" s="220"/>
      <c r="T74" s="220"/>
      <c r="U74" s="220"/>
      <c r="V74" s="220"/>
      <c r="W74" s="220"/>
      <c r="X74" s="220"/>
      <c r="Y74" s="220"/>
      <c r="Z74" s="222"/>
      <c r="AA74" s="222"/>
      <c r="AB74" s="222"/>
      <c r="AC74" s="222"/>
      <c r="AD74" s="222"/>
      <c r="AE74" s="222"/>
      <c r="AF74" s="222"/>
      <c r="AG74" s="222" t="s">
        <v>298</v>
      </c>
      <c r="AH74" s="222">
        <v>5</v>
      </c>
      <c r="AI74" s="222"/>
      <c r="AJ74" s="222"/>
      <c r="AK74" s="222"/>
      <c r="AL74" s="222"/>
      <c r="AM74" s="222"/>
      <c r="AN74" s="222"/>
      <c r="AO74" s="222"/>
      <c r="AP74" s="222"/>
      <c r="AQ74" s="222"/>
      <c r="AR74" s="222"/>
      <c r="AS74" s="222"/>
      <c r="AT74" s="222"/>
      <c r="AU74" s="222"/>
      <c r="AV74" s="222"/>
      <c r="AW74" s="222"/>
      <c r="AX74" s="222"/>
      <c r="AY74" s="222"/>
      <c r="AZ74" s="222"/>
      <c r="BA74" s="222"/>
      <c r="BB74" s="222"/>
      <c r="BC74" s="222"/>
      <c r="BD74" s="222"/>
      <c r="BE74" s="222"/>
      <c r="BF74" s="222"/>
      <c r="BG74" s="222"/>
      <c r="BH74" s="222"/>
    </row>
    <row r="75" spans="1:60" ht="22.5" outlineLevel="1">
      <c r="A75" s="212">
        <v>36</v>
      </c>
      <c r="B75" s="213" t="s">
        <v>399</v>
      </c>
      <c r="C75" s="214" t="s">
        <v>400</v>
      </c>
      <c r="D75" s="215" t="s">
        <v>49</v>
      </c>
      <c r="E75" s="216">
        <v>24</v>
      </c>
      <c r="F75" s="217"/>
      <c r="G75" s="218">
        <f>ROUND(E75*F75,2)</f>
        <v>0</v>
      </c>
      <c r="H75" s="219"/>
      <c r="I75" s="220">
        <f>ROUND(E75*H75,2)</f>
        <v>0</v>
      </c>
      <c r="J75" s="219"/>
      <c r="K75" s="220">
        <f>ROUND(E75*J75,2)</f>
        <v>0</v>
      </c>
      <c r="L75" s="220">
        <v>21</v>
      </c>
      <c r="M75" s="220">
        <f>G75*(1+L75/100)</f>
        <v>0</v>
      </c>
      <c r="N75" s="221">
        <v>0</v>
      </c>
      <c r="O75" s="221">
        <f>ROUND(E75*N75,2)</f>
        <v>0</v>
      </c>
      <c r="P75" s="221">
        <v>0</v>
      </c>
      <c r="Q75" s="221">
        <f>ROUND(E75*P75,2)</f>
        <v>0</v>
      </c>
      <c r="R75" s="220"/>
      <c r="S75" s="220" t="s">
        <v>293</v>
      </c>
      <c r="T75" s="220" t="s">
        <v>293</v>
      </c>
      <c r="U75" s="220">
        <v>4.5999999999999999E-2</v>
      </c>
      <c r="V75" s="220">
        <f>ROUND(E75*U75,2)</f>
        <v>1.1000000000000001</v>
      </c>
      <c r="W75" s="220"/>
      <c r="X75" s="220" t="s">
        <v>294</v>
      </c>
      <c r="Y75" s="220" t="s">
        <v>310</v>
      </c>
      <c r="Z75" s="222"/>
      <c r="AA75" s="222"/>
      <c r="AB75" s="222"/>
      <c r="AC75" s="222"/>
      <c r="AD75" s="222"/>
      <c r="AE75" s="222"/>
      <c r="AF75" s="222"/>
      <c r="AG75" s="222" t="s">
        <v>396</v>
      </c>
      <c r="AH75" s="222"/>
      <c r="AI75" s="222"/>
      <c r="AJ75" s="222"/>
      <c r="AK75" s="222"/>
      <c r="AL75" s="222"/>
      <c r="AM75" s="222"/>
      <c r="AN75" s="222"/>
      <c r="AO75" s="222"/>
      <c r="AP75" s="222"/>
      <c r="AQ75" s="222"/>
      <c r="AR75" s="222"/>
      <c r="AS75" s="222"/>
      <c r="AT75" s="222"/>
      <c r="AU75" s="222"/>
      <c r="AV75" s="222"/>
      <c r="AW75" s="222"/>
      <c r="AX75" s="222"/>
      <c r="AY75" s="222"/>
      <c r="AZ75" s="222"/>
      <c r="BA75" s="222"/>
      <c r="BB75" s="222"/>
      <c r="BC75" s="222"/>
      <c r="BD75" s="222"/>
      <c r="BE75" s="222"/>
      <c r="BF75" s="222"/>
      <c r="BG75" s="222"/>
      <c r="BH75" s="222"/>
    </row>
    <row r="76" spans="1:60" outlineLevel="2">
      <c r="A76" s="223"/>
      <c r="B76" s="224"/>
      <c r="C76" s="225" t="s">
        <v>393</v>
      </c>
      <c r="D76" s="226"/>
      <c r="E76" s="227">
        <v>24</v>
      </c>
      <c r="F76" s="220"/>
      <c r="G76" s="220"/>
      <c r="H76" s="220"/>
      <c r="I76" s="220"/>
      <c r="J76" s="220"/>
      <c r="K76" s="220"/>
      <c r="L76" s="220"/>
      <c r="M76" s="220"/>
      <c r="N76" s="221"/>
      <c r="O76" s="221"/>
      <c r="P76" s="221"/>
      <c r="Q76" s="221"/>
      <c r="R76" s="220"/>
      <c r="S76" s="220"/>
      <c r="T76" s="220"/>
      <c r="U76" s="220"/>
      <c r="V76" s="220"/>
      <c r="W76" s="220"/>
      <c r="X76" s="220"/>
      <c r="Y76" s="220"/>
      <c r="Z76" s="222"/>
      <c r="AA76" s="222"/>
      <c r="AB76" s="222"/>
      <c r="AC76" s="222"/>
      <c r="AD76" s="222"/>
      <c r="AE76" s="222"/>
      <c r="AF76" s="222"/>
      <c r="AG76" s="222" t="s">
        <v>298</v>
      </c>
      <c r="AH76" s="222">
        <v>5</v>
      </c>
      <c r="AI76" s="222"/>
      <c r="AJ76" s="222"/>
      <c r="AK76" s="222"/>
      <c r="AL76" s="222"/>
      <c r="AM76" s="222"/>
      <c r="AN76" s="222"/>
      <c r="AO76" s="222"/>
      <c r="AP76" s="222"/>
      <c r="AQ76" s="222"/>
      <c r="AR76" s="222"/>
      <c r="AS76" s="222"/>
      <c r="AT76" s="222"/>
      <c r="AU76" s="222"/>
      <c r="AV76" s="222"/>
      <c r="AW76" s="222"/>
      <c r="AX76" s="222"/>
      <c r="AY76" s="222"/>
      <c r="AZ76" s="222"/>
      <c r="BA76" s="222"/>
      <c r="BB76" s="222"/>
      <c r="BC76" s="222"/>
      <c r="BD76" s="222"/>
      <c r="BE76" s="222"/>
      <c r="BF76" s="222"/>
      <c r="BG76" s="222"/>
      <c r="BH76" s="222"/>
    </row>
    <row r="77" spans="1:60" outlineLevel="1">
      <c r="A77" s="228">
        <v>37</v>
      </c>
      <c r="B77" s="229" t="s">
        <v>401</v>
      </c>
      <c r="C77" s="230" t="s">
        <v>402</v>
      </c>
      <c r="D77" s="231" t="s">
        <v>49</v>
      </c>
      <c r="E77" s="232">
        <v>24</v>
      </c>
      <c r="F77" s="233"/>
      <c r="G77" s="234">
        <f>ROUND(E77*F77,2)</f>
        <v>0</v>
      </c>
      <c r="H77" s="219"/>
      <c r="I77" s="220">
        <f>ROUND(E77*H77,2)</f>
        <v>0</v>
      </c>
      <c r="J77" s="219"/>
      <c r="K77" s="220">
        <f>ROUND(E77*J77,2)</f>
        <v>0</v>
      </c>
      <c r="L77" s="220">
        <v>21</v>
      </c>
      <c r="M77" s="220">
        <f>G77*(1+L77/100)</f>
        <v>0</v>
      </c>
      <c r="N77" s="221">
        <v>3.8000000000000002E-4</v>
      </c>
      <c r="O77" s="221">
        <f>ROUND(E77*N77,2)</f>
        <v>0.01</v>
      </c>
      <c r="P77" s="221">
        <v>0</v>
      </c>
      <c r="Q77" s="221">
        <f>ROUND(E77*P77,2)</f>
        <v>0</v>
      </c>
      <c r="R77" s="220"/>
      <c r="S77" s="220" t="s">
        <v>293</v>
      </c>
      <c r="T77" s="220" t="s">
        <v>293</v>
      </c>
      <c r="U77" s="220">
        <v>0.38</v>
      </c>
      <c r="V77" s="220">
        <f>ROUND(E77*U77,2)</f>
        <v>9.1199999999999992</v>
      </c>
      <c r="W77" s="220"/>
      <c r="X77" s="220" t="s">
        <v>294</v>
      </c>
      <c r="Y77" s="220" t="s">
        <v>310</v>
      </c>
      <c r="Z77" s="222"/>
      <c r="AA77" s="222"/>
      <c r="AB77" s="222"/>
      <c r="AC77" s="222"/>
      <c r="AD77" s="222"/>
      <c r="AE77" s="222"/>
      <c r="AF77" s="222"/>
      <c r="AG77" s="222" t="s">
        <v>396</v>
      </c>
      <c r="AH77" s="222"/>
      <c r="AI77" s="222"/>
      <c r="AJ77" s="222"/>
      <c r="AK77" s="222"/>
      <c r="AL77" s="222"/>
      <c r="AM77" s="222"/>
      <c r="AN77" s="222"/>
      <c r="AO77" s="222"/>
      <c r="AP77" s="222"/>
      <c r="AQ77" s="222"/>
      <c r="AR77" s="222"/>
      <c r="AS77" s="222"/>
      <c r="AT77" s="222"/>
      <c r="AU77" s="222"/>
      <c r="AV77" s="222"/>
      <c r="AW77" s="222"/>
      <c r="AX77" s="222"/>
      <c r="AY77" s="222"/>
      <c r="AZ77" s="222"/>
      <c r="BA77" s="222"/>
      <c r="BB77" s="222"/>
      <c r="BC77" s="222"/>
      <c r="BD77" s="222"/>
      <c r="BE77" s="222"/>
      <c r="BF77" s="222"/>
      <c r="BG77" s="222"/>
      <c r="BH77" s="222"/>
    </row>
    <row r="78" spans="1:60" ht="22.5" outlineLevel="1">
      <c r="A78" s="212">
        <v>38</v>
      </c>
      <c r="B78" s="213" t="s">
        <v>403</v>
      </c>
      <c r="C78" s="214" t="s">
        <v>404</v>
      </c>
      <c r="D78" s="215" t="s">
        <v>49</v>
      </c>
      <c r="E78" s="216">
        <v>25.2</v>
      </c>
      <c r="F78" s="217"/>
      <c r="G78" s="218">
        <f>ROUND(E78*F78,2)</f>
        <v>0</v>
      </c>
      <c r="H78" s="219"/>
      <c r="I78" s="220">
        <f>ROUND(E78*H78,2)</f>
        <v>0</v>
      </c>
      <c r="J78" s="219"/>
      <c r="K78" s="220">
        <f>ROUND(E78*J78,2)</f>
        <v>0</v>
      </c>
      <c r="L78" s="220">
        <v>21</v>
      </c>
      <c r="M78" s="220">
        <f>G78*(1+L78/100)</f>
        <v>0</v>
      </c>
      <c r="N78" s="221">
        <v>1.8500000000000001E-3</v>
      </c>
      <c r="O78" s="221">
        <f>ROUND(E78*N78,2)</f>
        <v>0.05</v>
      </c>
      <c r="P78" s="221">
        <v>0</v>
      </c>
      <c r="Q78" s="221">
        <f>ROUND(E78*P78,2)</f>
        <v>0</v>
      </c>
      <c r="R78" s="220"/>
      <c r="S78" s="220" t="s">
        <v>343</v>
      </c>
      <c r="T78" s="220" t="s">
        <v>344</v>
      </c>
      <c r="U78" s="220">
        <v>0</v>
      </c>
      <c r="V78" s="220">
        <f>ROUND(E78*U78,2)</f>
        <v>0</v>
      </c>
      <c r="W78" s="220"/>
      <c r="X78" s="220" t="s">
        <v>385</v>
      </c>
      <c r="Y78" s="220" t="s">
        <v>310</v>
      </c>
      <c r="Z78" s="222"/>
      <c r="AA78" s="222"/>
      <c r="AB78" s="222"/>
      <c r="AC78" s="222"/>
      <c r="AD78" s="222"/>
      <c r="AE78" s="222"/>
      <c r="AF78" s="222"/>
      <c r="AG78" s="222" t="s">
        <v>405</v>
      </c>
      <c r="AH78" s="222"/>
      <c r="AI78" s="222"/>
      <c r="AJ78" s="222"/>
      <c r="AK78" s="222"/>
      <c r="AL78" s="222"/>
      <c r="AM78" s="222"/>
      <c r="AN78" s="222"/>
      <c r="AO78" s="222"/>
      <c r="AP78" s="222"/>
      <c r="AQ78" s="222"/>
      <c r="AR78" s="222"/>
      <c r="AS78" s="222"/>
      <c r="AT78" s="222"/>
      <c r="AU78" s="222"/>
      <c r="AV78" s="222"/>
      <c r="AW78" s="222"/>
      <c r="AX78" s="222"/>
      <c r="AY78" s="222"/>
      <c r="AZ78" s="222"/>
      <c r="BA78" s="222"/>
      <c r="BB78" s="222"/>
      <c r="BC78" s="222"/>
      <c r="BD78" s="222"/>
      <c r="BE78" s="222"/>
      <c r="BF78" s="222"/>
      <c r="BG78" s="222"/>
      <c r="BH78" s="222"/>
    </row>
    <row r="79" spans="1:60" outlineLevel="2">
      <c r="A79" s="223"/>
      <c r="B79" s="224"/>
      <c r="C79" s="225" t="s">
        <v>393</v>
      </c>
      <c r="D79" s="226"/>
      <c r="E79" s="227">
        <v>24</v>
      </c>
      <c r="F79" s="220"/>
      <c r="G79" s="220"/>
      <c r="H79" s="220"/>
      <c r="I79" s="220"/>
      <c r="J79" s="220"/>
      <c r="K79" s="220"/>
      <c r="L79" s="220"/>
      <c r="M79" s="220"/>
      <c r="N79" s="221"/>
      <c r="O79" s="221"/>
      <c r="P79" s="221"/>
      <c r="Q79" s="221"/>
      <c r="R79" s="220"/>
      <c r="S79" s="220"/>
      <c r="T79" s="220"/>
      <c r="U79" s="220"/>
      <c r="V79" s="220"/>
      <c r="W79" s="220"/>
      <c r="X79" s="220"/>
      <c r="Y79" s="220"/>
      <c r="Z79" s="222"/>
      <c r="AA79" s="222"/>
      <c r="AB79" s="222"/>
      <c r="AC79" s="222"/>
      <c r="AD79" s="222"/>
      <c r="AE79" s="222"/>
      <c r="AF79" s="222"/>
      <c r="AG79" s="222" t="s">
        <v>298</v>
      </c>
      <c r="AH79" s="222">
        <v>5</v>
      </c>
      <c r="AI79" s="222"/>
      <c r="AJ79" s="222"/>
      <c r="AK79" s="222"/>
      <c r="AL79" s="222"/>
      <c r="AM79" s="222"/>
      <c r="AN79" s="222"/>
      <c r="AO79" s="222"/>
      <c r="AP79" s="222"/>
      <c r="AQ79" s="222"/>
      <c r="AR79" s="222"/>
      <c r="AS79" s="222"/>
      <c r="AT79" s="222"/>
      <c r="AU79" s="222"/>
      <c r="AV79" s="222"/>
      <c r="AW79" s="222"/>
      <c r="AX79" s="222"/>
      <c r="AY79" s="222"/>
      <c r="AZ79" s="222"/>
      <c r="BA79" s="222"/>
      <c r="BB79" s="222"/>
      <c r="BC79" s="222"/>
      <c r="BD79" s="222"/>
      <c r="BE79" s="222"/>
      <c r="BF79" s="222"/>
      <c r="BG79" s="222"/>
      <c r="BH79" s="222"/>
    </row>
    <row r="80" spans="1:60" outlineLevel="3">
      <c r="A80" s="223"/>
      <c r="B80" s="224"/>
      <c r="C80" s="235" t="s">
        <v>406</v>
      </c>
      <c r="D80" s="236"/>
      <c r="E80" s="237">
        <v>1.2</v>
      </c>
      <c r="F80" s="220"/>
      <c r="G80" s="220"/>
      <c r="H80" s="220"/>
      <c r="I80" s="220"/>
      <c r="J80" s="220"/>
      <c r="K80" s="220"/>
      <c r="L80" s="220"/>
      <c r="M80" s="220"/>
      <c r="N80" s="221"/>
      <c r="O80" s="221"/>
      <c r="P80" s="221"/>
      <c r="Q80" s="221"/>
      <c r="R80" s="220"/>
      <c r="S80" s="220"/>
      <c r="T80" s="220"/>
      <c r="U80" s="220"/>
      <c r="V80" s="220"/>
      <c r="W80" s="220"/>
      <c r="X80" s="220"/>
      <c r="Y80" s="220"/>
      <c r="Z80" s="222"/>
      <c r="AA80" s="222"/>
      <c r="AB80" s="222"/>
      <c r="AC80" s="222"/>
      <c r="AD80" s="222"/>
      <c r="AE80" s="222"/>
      <c r="AF80" s="222"/>
      <c r="AG80" s="222" t="s">
        <v>298</v>
      </c>
      <c r="AH80" s="222">
        <v>4</v>
      </c>
      <c r="AI80" s="222"/>
      <c r="AJ80" s="222"/>
      <c r="AK80" s="222"/>
      <c r="AL80" s="222"/>
      <c r="AM80" s="222"/>
      <c r="AN80" s="222"/>
      <c r="AO80" s="222"/>
      <c r="AP80" s="222"/>
      <c r="AQ80" s="222"/>
      <c r="AR80" s="222"/>
      <c r="AS80" s="222"/>
      <c r="AT80" s="222"/>
      <c r="AU80" s="222"/>
      <c r="AV80" s="222"/>
      <c r="AW80" s="222"/>
      <c r="AX80" s="222"/>
      <c r="AY80" s="222"/>
      <c r="AZ80" s="222"/>
      <c r="BA80" s="222"/>
      <c r="BB80" s="222"/>
      <c r="BC80" s="222"/>
      <c r="BD80" s="222"/>
      <c r="BE80" s="222"/>
      <c r="BF80" s="222"/>
      <c r="BG80" s="222"/>
      <c r="BH80" s="222"/>
    </row>
    <row r="81" spans="1:60" outlineLevel="3">
      <c r="A81" s="223"/>
      <c r="B81" s="224"/>
      <c r="C81" s="235" t="s">
        <v>388</v>
      </c>
      <c r="D81" s="236"/>
      <c r="E81" s="237"/>
      <c r="F81" s="220"/>
      <c r="G81" s="220"/>
      <c r="H81" s="220"/>
      <c r="I81" s="220"/>
      <c r="J81" s="220"/>
      <c r="K81" s="220"/>
      <c r="L81" s="220"/>
      <c r="M81" s="220"/>
      <c r="N81" s="221"/>
      <c r="O81" s="221"/>
      <c r="P81" s="221"/>
      <c r="Q81" s="221"/>
      <c r="R81" s="220"/>
      <c r="S81" s="220"/>
      <c r="T81" s="220"/>
      <c r="U81" s="220"/>
      <c r="V81" s="220"/>
      <c r="W81" s="220"/>
      <c r="X81" s="220"/>
      <c r="Y81" s="220"/>
      <c r="Z81" s="222"/>
      <c r="AA81" s="222"/>
      <c r="AB81" s="222"/>
      <c r="AC81" s="222"/>
      <c r="AD81" s="222"/>
      <c r="AE81" s="222"/>
      <c r="AF81" s="222"/>
      <c r="AG81" s="222" t="s">
        <v>298</v>
      </c>
      <c r="AH81" s="222">
        <v>4</v>
      </c>
      <c r="AI81" s="222"/>
      <c r="AJ81" s="222"/>
      <c r="AK81" s="222"/>
      <c r="AL81" s="222"/>
      <c r="AM81" s="222"/>
      <c r="AN81" s="222"/>
      <c r="AO81" s="222"/>
      <c r="AP81" s="222"/>
      <c r="AQ81" s="222"/>
      <c r="AR81" s="222"/>
      <c r="AS81" s="222"/>
      <c r="AT81" s="222"/>
      <c r="AU81" s="222"/>
      <c r="AV81" s="222"/>
      <c r="AW81" s="222"/>
      <c r="AX81" s="222"/>
      <c r="AY81" s="222"/>
      <c r="AZ81" s="222"/>
      <c r="BA81" s="222"/>
      <c r="BB81" s="222"/>
      <c r="BC81" s="222"/>
      <c r="BD81" s="222"/>
      <c r="BE81" s="222"/>
      <c r="BF81" s="222"/>
      <c r="BG81" s="222"/>
      <c r="BH81" s="222"/>
    </row>
    <row r="82" spans="1:60" outlineLevel="1">
      <c r="A82" s="212">
        <v>39</v>
      </c>
      <c r="B82" s="213" t="s">
        <v>407</v>
      </c>
      <c r="C82" s="214" t="s">
        <v>408</v>
      </c>
      <c r="D82" s="215" t="s">
        <v>409</v>
      </c>
      <c r="E82" s="216">
        <v>36</v>
      </c>
      <c r="F82" s="217"/>
      <c r="G82" s="218">
        <f>ROUND(E82*F82,2)</f>
        <v>0</v>
      </c>
      <c r="H82" s="219"/>
      <c r="I82" s="220">
        <f>ROUND(E82*H82,2)</f>
        <v>0</v>
      </c>
      <c r="J82" s="219"/>
      <c r="K82" s="220">
        <f>ROUND(E82*J82,2)</f>
        <v>0</v>
      </c>
      <c r="L82" s="220">
        <v>21</v>
      </c>
      <c r="M82" s="220">
        <f>G82*(1+L82/100)</f>
        <v>0</v>
      </c>
      <c r="N82" s="221">
        <v>1E-3</v>
      </c>
      <c r="O82" s="221">
        <f>ROUND(E82*N82,2)</f>
        <v>0.04</v>
      </c>
      <c r="P82" s="221">
        <v>0</v>
      </c>
      <c r="Q82" s="221">
        <f>ROUND(E82*P82,2)</f>
        <v>0</v>
      </c>
      <c r="R82" s="220"/>
      <c r="S82" s="220" t="s">
        <v>343</v>
      </c>
      <c r="T82" s="220" t="s">
        <v>344</v>
      </c>
      <c r="U82" s="220">
        <v>0</v>
      </c>
      <c r="V82" s="220">
        <f>ROUND(E82*U82,2)</f>
        <v>0</v>
      </c>
      <c r="W82" s="220"/>
      <c r="X82" s="220" t="s">
        <v>385</v>
      </c>
      <c r="Y82" s="220" t="s">
        <v>310</v>
      </c>
      <c r="Z82" s="222"/>
      <c r="AA82" s="222"/>
      <c r="AB82" s="222"/>
      <c r="AC82" s="222"/>
      <c r="AD82" s="222"/>
      <c r="AE82" s="222"/>
      <c r="AF82" s="222"/>
      <c r="AG82" s="222" t="s">
        <v>405</v>
      </c>
      <c r="AH82" s="222"/>
      <c r="AI82" s="222"/>
      <c r="AJ82" s="222"/>
      <c r="AK82" s="222"/>
      <c r="AL82" s="222"/>
      <c r="AM82" s="222"/>
      <c r="AN82" s="222"/>
      <c r="AO82" s="222"/>
      <c r="AP82" s="222"/>
      <c r="AQ82" s="222"/>
      <c r="AR82" s="222"/>
      <c r="AS82" s="222"/>
      <c r="AT82" s="222"/>
      <c r="AU82" s="222"/>
      <c r="AV82" s="222"/>
      <c r="AW82" s="222"/>
      <c r="AX82" s="222"/>
      <c r="AY82" s="222"/>
      <c r="AZ82" s="222"/>
      <c r="BA82" s="222"/>
      <c r="BB82" s="222"/>
      <c r="BC82" s="222"/>
      <c r="BD82" s="222"/>
      <c r="BE82" s="222"/>
      <c r="BF82" s="222"/>
      <c r="BG82" s="222"/>
      <c r="BH82" s="222"/>
    </row>
    <row r="83" spans="1:60" outlineLevel="2">
      <c r="A83" s="223"/>
      <c r="B83" s="224"/>
      <c r="C83" s="225" t="s">
        <v>410</v>
      </c>
      <c r="D83" s="226"/>
      <c r="E83" s="227">
        <v>36</v>
      </c>
      <c r="F83" s="220"/>
      <c r="G83" s="220"/>
      <c r="H83" s="220"/>
      <c r="I83" s="220"/>
      <c r="J83" s="220"/>
      <c r="K83" s="220"/>
      <c r="L83" s="220"/>
      <c r="M83" s="220"/>
      <c r="N83" s="221"/>
      <c r="O83" s="221"/>
      <c r="P83" s="221"/>
      <c r="Q83" s="221"/>
      <c r="R83" s="220"/>
      <c r="S83" s="220"/>
      <c r="T83" s="220"/>
      <c r="U83" s="220"/>
      <c r="V83" s="220"/>
      <c r="W83" s="220"/>
      <c r="X83" s="220"/>
      <c r="Y83" s="220"/>
      <c r="Z83" s="222"/>
      <c r="AA83" s="222"/>
      <c r="AB83" s="222"/>
      <c r="AC83" s="222"/>
      <c r="AD83" s="222"/>
      <c r="AE83" s="222"/>
      <c r="AF83" s="222"/>
      <c r="AG83" s="222" t="s">
        <v>298</v>
      </c>
      <c r="AH83" s="222">
        <v>5</v>
      </c>
      <c r="AI83" s="222"/>
      <c r="AJ83" s="222"/>
      <c r="AK83" s="222"/>
      <c r="AL83" s="222"/>
      <c r="AM83" s="222"/>
      <c r="AN83" s="222"/>
      <c r="AO83" s="222"/>
      <c r="AP83" s="222"/>
      <c r="AQ83" s="222"/>
      <c r="AR83" s="222"/>
      <c r="AS83" s="222"/>
      <c r="AT83" s="222"/>
      <c r="AU83" s="222"/>
      <c r="AV83" s="222"/>
      <c r="AW83" s="222"/>
      <c r="AX83" s="222"/>
      <c r="AY83" s="222"/>
      <c r="AZ83" s="222"/>
      <c r="BA83" s="222"/>
      <c r="BB83" s="222"/>
      <c r="BC83" s="222"/>
      <c r="BD83" s="222"/>
      <c r="BE83" s="222"/>
      <c r="BF83" s="222"/>
      <c r="BG83" s="222"/>
      <c r="BH83" s="222"/>
    </row>
    <row r="84" spans="1:60" outlineLevel="1">
      <c r="A84" s="228">
        <v>40</v>
      </c>
      <c r="B84" s="229" t="s">
        <v>411</v>
      </c>
      <c r="C84" s="230" t="s">
        <v>412</v>
      </c>
      <c r="D84" s="231" t="s">
        <v>366</v>
      </c>
      <c r="E84" s="232">
        <v>9.1740000000000002E-2</v>
      </c>
      <c r="F84" s="233"/>
      <c r="G84" s="234">
        <f>ROUND(E84*F84,2)</f>
        <v>0</v>
      </c>
      <c r="H84" s="219"/>
      <c r="I84" s="220">
        <f>ROUND(E84*H84,2)</f>
        <v>0</v>
      </c>
      <c r="J84" s="219"/>
      <c r="K84" s="220">
        <f>ROUND(E84*J84,2)</f>
        <v>0</v>
      </c>
      <c r="L84" s="220">
        <v>21</v>
      </c>
      <c r="M84" s="220">
        <f>G84*(1+L84/100)</f>
        <v>0</v>
      </c>
      <c r="N84" s="221">
        <v>0</v>
      </c>
      <c r="O84" s="221">
        <f>ROUND(E84*N84,2)</f>
        <v>0</v>
      </c>
      <c r="P84" s="221">
        <v>0</v>
      </c>
      <c r="Q84" s="221">
        <f>ROUND(E84*P84,2)</f>
        <v>0</v>
      </c>
      <c r="R84" s="220"/>
      <c r="S84" s="220" t="s">
        <v>293</v>
      </c>
      <c r="T84" s="220" t="s">
        <v>293</v>
      </c>
      <c r="U84" s="220">
        <v>1.091</v>
      </c>
      <c r="V84" s="220">
        <f>ROUND(E84*U84,2)</f>
        <v>0.1</v>
      </c>
      <c r="W84" s="220"/>
      <c r="X84" s="220" t="s">
        <v>367</v>
      </c>
      <c r="Y84" s="220" t="s">
        <v>310</v>
      </c>
      <c r="Z84" s="222"/>
      <c r="AA84" s="222"/>
      <c r="AB84" s="222"/>
      <c r="AC84" s="222"/>
      <c r="AD84" s="222"/>
      <c r="AE84" s="222"/>
      <c r="AF84" s="222"/>
      <c r="AG84" s="222" t="s">
        <v>368</v>
      </c>
      <c r="AH84" s="222"/>
      <c r="AI84" s="222"/>
      <c r="AJ84" s="222"/>
      <c r="AK84" s="222"/>
      <c r="AL84" s="222"/>
      <c r="AM84" s="222"/>
      <c r="AN84" s="222"/>
      <c r="AO84" s="222"/>
      <c r="AP84" s="222"/>
      <c r="AQ84" s="222"/>
      <c r="AR84" s="222"/>
      <c r="AS84" s="222"/>
      <c r="AT84" s="222"/>
      <c r="AU84" s="222"/>
      <c r="AV84" s="222"/>
      <c r="AW84" s="222"/>
      <c r="AX84" s="222"/>
      <c r="AY84" s="222"/>
      <c r="AZ84" s="222"/>
      <c r="BA84" s="222"/>
      <c r="BB84" s="222"/>
      <c r="BC84" s="222"/>
      <c r="BD84" s="222"/>
      <c r="BE84" s="222"/>
      <c r="BF84" s="222"/>
      <c r="BG84" s="222"/>
      <c r="BH84" s="222"/>
    </row>
    <row r="85" spans="1:60">
      <c r="A85" s="203" t="s">
        <v>288</v>
      </c>
      <c r="B85" s="204" t="s">
        <v>247</v>
      </c>
      <c r="C85" s="205" t="s">
        <v>248</v>
      </c>
      <c r="D85" s="206"/>
      <c r="E85" s="207"/>
      <c r="F85" s="208"/>
      <c r="G85" s="209">
        <f>SUMIF(AG86:AG89,"&lt;&gt;NOR",G86:G89)</f>
        <v>0</v>
      </c>
      <c r="H85" s="210"/>
      <c r="I85" s="210">
        <f>SUM(I86:I89)</f>
        <v>0</v>
      </c>
      <c r="J85" s="210"/>
      <c r="K85" s="210">
        <f>SUM(K86:K89)</f>
        <v>0</v>
      </c>
      <c r="L85" s="210"/>
      <c r="M85" s="210">
        <f>SUM(M86:M89)</f>
        <v>0</v>
      </c>
      <c r="N85" s="211"/>
      <c r="O85" s="211">
        <f>SUM(O86:O89)</f>
        <v>0.09</v>
      </c>
      <c r="P85" s="211"/>
      <c r="Q85" s="211">
        <f>SUM(Q86:Q89)</f>
        <v>0</v>
      </c>
      <c r="R85" s="210"/>
      <c r="S85" s="210"/>
      <c r="T85" s="210"/>
      <c r="U85" s="210"/>
      <c r="V85" s="210">
        <f>SUM(V86:V89)</f>
        <v>8.870000000000001</v>
      </c>
      <c r="W85" s="210"/>
      <c r="X85" s="210"/>
      <c r="Y85" s="210"/>
      <c r="AG85" s="55" t="s">
        <v>289</v>
      </c>
    </row>
    <row r="86" spans="1:60" ht="22.5" outlineLevel="1">
      <c r="A86" s="212">
        <v>41</v>
      </c>
      <c r="B86" s="213" t="s">
        <v>413</v>
      </c>
      <c r="C86" s="214" t="s">
        <v>414</v>
      </c>
      <c r="D86" s="215" t="s">
        <v>49</v>
      </c>
      <c r="E86" s="216">
        <v>21</v>
      </c>
      <c r="F86" s="217"/>
      <c r="G86" s="218">
        <f>ROUND(E86*F86,2)</f>
        <v>0</v>
      </c>
      <c r="H86" s="219"/>
      <c r="I86" s="220">
        <f>ROUND(E86*H86,2)</f>
        <v>0</v>
      </c>
      <c r="J86" s="219"/>
      <c r="K86" s="220">
        <f>ROUND(E86*J86,2)</f>
        <v>0</v>
      </c>
      <c r="L86" s="220">
        <v>21</v>
      </c>
      <c r="M86" s="220">
        <f>G86*(1+L86/100)</f>
        <v>0</v>
      </c>
      <c r="N86" s="221">
        <v>0</v>
      </c>
      <c r="O86" s="221">
        <f>ROUND(E86*N86,2)</f>
        <v>0</v>
      </c>
      <c r="P86" s="221">
        <v>0</v>
      </c>
      <c r="Q86" s="221">
        <f>ROUND(E86*P86,2)</f>
        <v>0</v>
      </c>
      <c r="R86" s="220"/>
      <c r="S86" s="220" t="s">
        <v>293</v>
      </c>
      <c r="T86" s="220" t="s">
        <v>293</v>
      </c>
      <c r="U86" s="220">
        <v>1.6E-2</v>
      </c>
      <c r="V86" s="220">
        <f>ROUND(E86*U86,2)</f>
        <v>0.34</v>
      </c>
      <c r="W86" s="220"/>
      <c r="X86" s="220" t="s">
        <v>294</v>
      </c>
      <c r="Y86" s="220" t="s">
        <v>310</v>
      </c>
      <c r="Z86" s="222"/>
      <c r="AA86" s="222"/>
      <c r="AB86" s="222"/>
      <c r="AC86" s="222"/>
      <c r="AD86" s="222"/>
      <c r="AE86" s="222"/>
      <c r="AF86" s="222"/>
      <c r="AG86" s="222" t="s">
        <v>296</v>
      </c>
      <c r="AH86" s="222"/>
      <c r="AI86" s="222"/>
      <c r="AJ86" s="222"/>
      <c r="AK86" s="222"/>
      <c r="AL86" s="222"/>
      <c r="AM86" s="222"/>
      <c r="AN86" s="222"/>
      <c r="AO86" s="222"/>
      <c r="AP86" s="222"/>
      <c r="AQ86" s="222"/>
      <c r="AR86" s="222"/>
      <c r="AS86" s="222"/>
      <c r="AT86" s="222"/>
      <c r="AU86" s="222"/>
      <c r="AV86" s="222"/>
      <c r="AW86" s="222"/>
      <c r="AX86" s="222"/>
      <c r="AY86" s="222"/>
      <c r="AZ86" s="222"/>
      <c r="BA86" s="222"/>
      <c r="BB86" s="222"/>
      <c r="BC86" s="222"/>
      <c r="BD86" s="222"/>
      <c r="BE86" s="222"/>
      <c r="BF86" s="222"/>
      <c r="BG86" s="222"/>
      <c r="BH86" s="222"/>
    </row>
    <row r="87" spans="1:60" outlineLevel="2">
      <c r="A87" s="223"/>
      <c r="B87" s="224"/>
      <c r="C87" s="225" t="s">
        <v>355</v>
      </c>
      <c r="D87" s="226"/>
      <c r="E87" s="227">
        <v>21</v>
      </c>
      <c r="F87" s="220"/>
      <c r="G87" s="220"/>
      <c r="H87" s="220"/>
      <c r="I87" s="220"/>
      <c r="J87" s="220"/>
      <c r="K87" s="220"/>
      <c r="L87" s="220"/>
      <c r="M87" s="220"/>
      <c r="N87" s="221"/>
      <c r="O87" s="221"/>
      <c r="P87" s="221"/>
      <c r="Q87" s="221"/>
      <c r="R87" s="220"/>
      <c r="S87" s="220"/>
      <c r="T87" s="220"/>
      <c r="U87" s="220"/>
      <c r="V87" s="220"/>
      <c r="W87" s="220"/>
      <c r="X87" s="220"/>
      <c r="Y87" s="220"/>
      <c r="Z87" s="222"/>
      <c r="AA87" s="222"/>
      <c r="AB87" s="222"/>
      <c r="AC87" s="222"/>
      <c r="AD87" s="222"/>
      <c r="AE87" s="222"/>
      <c r="AF87" s="222"/>
      <c r="AG87" s="222" t="s">
        <v>298</v>
      </c>
      <c r="AH87" s="222">
        <v>5</v>
      </c>
      <c r="AI87" s="222"/>
      <c r="AJ87" s="222"/>
      <c r="AK87" s="222"/>
      <c r="AL87" s="222"/>
      <c r="AM87" s="222"/>
      <c r="AN87" s="222"/>
      <c r="AO87" s="222"/>
      <c r="AP87" s="222"/>
      <c r="AQ87" s="222"/>
      <c r="AR87" s="222"/>
      <c r="AS87" s="222"/>
      <c r="AT87" s="222"/>
      <c r="AU87" s="222"/>
      <c r="AV87" s="222"/>
      <c r="AW87" s="222"/>
      <c r="AX87" s="222"/>
      <c r="AY87" s="222"/>
      <c r="AZ87" s="222"/>
      <c r="BA87" s="222"/>
      <c r="BB87" s="222"/>
      <c r="BC87" s="222"/>
      <c r="BD87" s="222"/>
      <c r="BE87" s="222"/>
      <c r="BF87" s="222"/>
      <c r="BG87" s="222"/>
      <c r="BH87" s="222"/>
    </row>
    <row r="88" spans="1:60" outlineLevel="1">
      <c r="A88" s="228">
        <v>42</v>
      </c>
      <c r="B88" s="229" t="s">
        <v>415</v>
      </c>
      <c r="C88" s="230" t="s">
        <v>416</v>
      </c>
      <c r="D88" s="231" t="s">
        <v>49</v>
      </c>
      <c r="E88" s="232">
        <v>21</v>
      </c>
      <c r="F88" s="233"/>
      <c r="G88" s="234">
        <f>ROUND(E88*F88,2)</f>
        <v>0</v>
      </c>
      <c r="H88" s="219"/>
      <c r="I88" s="220">
        <f>ROUND(E88*H88,2)</f>
        <v>0</v>
      </c>
      <c r="J88" s="219"/>
      <c r="K88" s="220">
        <f>ROUND(E88*J88,2)</f>
        <v>0</v>
      </c>
      <c r="L88" s="220">
        <v>21</v>
      </c>
      <c r="M88" s="220">
        <f>G88*(1+L88/100)</f>
        <v>0</v>
      </c>
      <c r="N88" s="221">
        <v>4.1999999999999997E-3</v>
      </c>
      <c r="O88" s="221">
        <f>ROUND(E88*N88,2)</f>
        <v>0.09</v>
      </c>
      <c r="P88" s="221">
        <v>0</v>
      </c>
      <c r="Q88" s="221">
        <f>ROUND(E88*P88,2)</f>
        <v>0</v>
      </c>
      <c r="R88" s="220"/>
      <c r="S88" s="220" t="s">
        <v>293</v>
      </c>
      <c r="T88" s="220" t="s">
        <v>293</v>
      </c>
      <c r="U88" s="220">
        <v>0.4</v>
      </c>
      <c r="V88" s="220">
        <f>ROUND(E88*U88,2)</f>
        <v>8.4</v>
      </c>
      <c r="W88" s="220"/>
      <c r="X88" s="220" t="s">
        <v>294</v>
      </c>
      <c r="Y88" s="220" t="s">
        <v>310</v>
      </c>
      <c r="Z88" s="222"/>
      <c r="AA88" s="222"/>
      <c r="AB88" s="222"/>
      <c r="AC88" s="222"/>
      <c r="AD88" s="222"/>
      <c r="AE88" s="222"/>
      <c r="AF88" s="222"/>
      <c r="AG88" s="222" t="s">
        <v>296</v>
      </c>
      <c r="AH88" s="222"/>
      <c r="AI88" s="222"/>
      <c r="AJ88" s="222"/>
      <c r="AK88" s="222"/>
      <c r="AL88" s="222"/>
      <c r="AM88" s="222"/>
      <c r="AN88" s="222"/>
      <c r="AO88" s="222"/>
      <c r="AP88" s="222"/>
      <c r="AQ88" s="222"/>
      <c r="AR88" s="222"/>
      <c r="AS88" s="222"/>
      <c r="AT88" s="222"/>
      <c r="AU88" s="222"/>
      <c r="AV88" s="222"/>
      <c r="AW88" s="222"/>
      <c r="AX88" s="222"/>
      <c r="AY88" s="222"/>
      <c r="AZ88" s="222"/>
      <c r="BA88" s="222"/>
      <c r="BB88" s="222"/>
      <c r="BC88" s="222"/>
      <c r="BD88" s="222"/>
      <c r="BE88" s="222"/>
      <c r="BF88" s="222"/>
      <c r="BG88" s="222"/>
      <c r="BH88" s="222"/>
    </row>
    <row r="89" spans="1:60" outlineLevel="1">
      <c r="A89" s="228">
        <v>43</v>
      </c>
      <c r="B89" s="229" t="s">
        <v>417</v>
      </c>
      <c r="C89" s="230" t="s">
        <v>418</v>
      </c>
      <c r="D89" s="231" t="s">
        <v>366</v>
      </c>
      <c r="E89" s="232">
        <v>8.8200000000000001E-2</v>
      </c>
      <c r="F89" s="233"/>
      <c r="G89" s="234">
        <f>ROUND(E89*F89,2)</f>
        <v>0</v>
      </c>
      <c r="H89" s="219"/>
      <c r="I89" s="220">
        <f>ROUND(E89*H89,2)</f>
        <v>0</v>
      </c>
      <c r="J89" s="219"/>
      <c r="K89" s="220">
        <f>ROUND(E89*J89,2)</f>
        <v>0</v>
      </c>
      <c r="L89" s="220">
        <v>21</v>
      </c>
      <c r="M89" s="220">
        <f>G89*(1+L89/100)</f>
        <v>0</v>
      </c>
      <c r="N89" s="221">
        <v>0</v>
      </c>
      <c r="O89" s="221">
        <f>ROUND(E89*N89,2)</f>
        <v>0</v>
      </c>
      <c r="P89" s="221">
        <v>0</v>
      </c>
      <c r="Q89" s="221">
        <f>ROUND(E89*P89,2)</f>
        <v>0</v>
      </c>
      <c r="R89" s="220"/>
      <c r="S89" s="220" t="s">
        <v>293</v>
      </c>
      <c r="T89" s="220" t="s">
        <v>419</v>
      </c>
      <c r="U89" s="220">
        <v>1.4990000000000001</v>
      </c>
      <c r="V89" s="220">
        <f>ROUND(E89*U89,2)</f>
        <v>0.13</v>
      </c>
      <c r="W89" s="220"/>
      <c r="X89" s="220" t="s">
        <v>367</v>
      </c>
      <c r="Y89" s="220" t="s">
        <v>310</v>
      </c>
      <c r="Z89" s="222"/>
      <c r="AA89" s="222"/>
      <c r="AB89" s="222"/>
      <c r="AC89" s="222"/>
      <c r="AD89" s="222"/>
      <c r="AE89" s="222"/>
      <c r="AF89" s="222"/>
      <c r="AG89" s="222" t="s">
        <v>368</v>
      </c>
      <c r="AH89" s="222"/>
      <c r="AI89" s="222"/>
      <c r="AJ89" s="222"/>
      <c r="AK89" s="222"/>
      <c r="AL89" s="222"/>
      <c r="AM89" s="222"/>
      <c r="AN89" s="222"/>
      <c r="AO89" s="222"/>
      <c r="AP89" s="222"/>
      <c r="AQ89" s="222"/>
      <c r="AR89" s="222"/>
      <c r="AS89" s="222"/>
      <c r="AT89" s="222"/>
      <c r="AU89" s="222"/>
      <c r="AV89" s="222"/>
      <c r="AW89" s="222"/>
      <c r="AX89" s="222"/>
      <c r="AY89" s="222"/>
      <c r="AZ89" s="222"/>
      <c r="BA89" s="222"/>
      <c r="BB89" s="222"/>
      <c r="BC89" s="222"/>
      <c r="BD89" s="222"/>
      <c r="BE89" s="222"/>
      <c r="BF89" s="222"/>
      <c r="BG89" s="222"/>
      <c r="BH89" s="222"/>
    </row>
    <row r="90" spans="1:60">
      <c r="A90" s="203" t="s">
        <v>288</v>
      </c>
      <c r="B90" s="204" t="s">
        <v>249</v>
      </c>
      <c r="C90" s="205" t="s">
        <v>250</v>
      </c>
      <c r="D90" s="206"/>
      <c r="E90" s="207"/>
      <c r="F90" s="208"/>
      <c r="G90" s="209">
        <f>SUMIF(AG91:AG99,"&lt;&gt;NOR",G91:G99)</f>
        <v>0</v>
      </c>
      <c r="H90" s="210"/>
      <c r="I90" s="210">
        <f>SUM(I91:I99)</f>
        <v>0</v>
      </c>
      <c r="J90" s="210"/>
      <c r="K90" s="210">
        <f>SUM(K91:K99)</f>
        <v>0</v>
      </c>
      <c r="L90" s="210"/>
      <c r="M90" s="210">
        <f>SUM(M91:M99)</f>
        <v>0</v>
      </c>
      <c r="N90" s="211"/>
      <c r="O90" s="211">
        <f>SUM(O91:O99)</f>
        <v>1.9300000000000002</v>
      </c>
      <c r="P90" s="211"/>
      <c r="Q90" s="211">
        <f>SUM(Q91:Q99)</f>
        <v>0</v>
      </c>
      <c r="R90" s="210"/>
      <c r="S90" s="210"/>
      <c r="T90" s="210"/>
      <c r="U90" s="210"/>
      <c r="V90" s="210">
        <f>SUM(V91:V99)</f>
        <v>112.16000000000001</v>
      </c>
      <c r="W90" s="210"/>
      <c r="X90" s="210"/>
      <c r="Y90" s="210"/>
      <c r="AG90" s="55" t="s">
        <v>289</v>
      </c>
    </row>
    <row r="91" spans="1:60" outlineLevel="1">
      <c r="A91" s="212">
        <v>44</v>
      </c>
      <c r="B91" s="213" t="s">
        <v>420</v>
      </c>
      <c r="C91" s="214" t="s">
        <v>421</v>
      </c>
      <c r="D91" s="215" t="s">
        <v>49</v>
      </c>
      <c r="E91" s="216">
        <v>108</v>
      </c>
      <c r="F91" s="217"/>
      <c r="G91" s="218">
        <f>ROUND(E91*F91,2)</f>
        <v>0</v>
      </c>
      <c r="H91" s="219"/>
      <c r="I91" s="220">
        <f>ROUND(E91*H91,2)</f>
        <v>0</v>
      </c>
      <c r="J91" s="219"/>
      <c r="K91" s="220">
        <f>ROUND(E91*J91,2)</f>
        <v>0</v>
      </c>
      <c r="L91" s="220">
        <v>21</v>
      </c>
      <c r="M91" s="220">
        <f>G91*(1+L91/100)</f>
        <v>0</v>
      </c>
      <c r="N91" s="221">
        <v>1.6000000000000001E-4</v>
      </c>
      <c r="O91" s="221">
        <f>ROUND(E91*N91,2)</f>
        <v>0.02</v>
      </c>
      <c r="P91" s="221">
        <v>0</v>
      </c>
      <c r="Q91" s="221">
        <f>ROUND(E91*P91,2)</f>
        <v>0</v>
      </c>
      <c r="R91" s="220"/>
      <c r="S91" s="220" t="s">
        <v>293</v>
      </c>
      <c r="T91" s="220" t="s">
        <v>293</v>
      </c>
      <c r="U91" s="220">
        <v>0.05</v>
      </c>
      <c r="V91" s="220">
        <f>ROUND(E91*U91,2)</f>
        <v>5.4</v>
      </c>
      <c r="W91" s="220"/>
      <c r="X91" s="220" t="s">
        <v>294</v>
      </c>
      <c r="Y91" s="220" t="s">
        <v>310</v>
      </c>
      <c r="Z91" s="222"/>
      <c r="AA91" s="222"/>
      <c r="AB91" s="222"/>
      <c r="AC91" s="222"/>
      <c r="AD91" s="222"/>
      <c r="AE91" s="222"/>
      <c r="AF91" s="222"/>
      <c r="AG91" s="222" t="s">
        <v>296</v>
      </c>
      <c r="AH91" s="222"/>
      <c r="AI91" s="222"/>
      <c r="AJ91" s="222"/>
      <c r="AK91" s="222"/>
      <c r="AL91" s="222"/>
      <c r="AM91" s="222"/>
      <c r="AN91" s="222"/>
      <c r="AO91" s="222"/>
      <c r="AP91" s="222"/>
      <c r="AQ91" s="222"/>
      <c r="AR91" s="222"/>
      <c r="AS91" s="222"/>
      <c r="AT91" s="222"/>
      <c r="AU91" s="222"/>
      <c r="AV91" s="222"/>
      <c r="AW91" s="222"/>
      <c r="AX91" s="222"/>
      <c r="AY91" s="222"/>
      <c r="AZ91" s="222"/>
      <c r="BA91" s="222"/>
      <c r="BB91" s="222"/>
      <c r="BC91" s="222"/>
      <c r="BD91" s="222"/>
      <c r="BE91" s="222"/>
      <c r="BF91" s="222"/>
      <c r="BG91" s="222"/>
      <c r="BH91" s="222"/>
    </row>
    <row r="92" spans="1:60" outlineLevel="2">
      <c r="A92" s="223"/>
      <c r="B92" s="224"/>
      <c r="C92" s="225" t="s">
        <v>422</v>
      </c>
      <c r="D92" s="226"/>
      <c r="E92" s="227">
        <v>108</v>
      </c>
      <c r="F92" s="220"/>
      <c r="G92" s="220"/>
      <c r="H92" s="220"/>
      <c r="I92" s="220"/>
      <c r="J92" s="220"/>
      <c r="K92" s="220"/>
      <c r="L92" s="220"/>
      <c r="M92" s="220"/>
      <c r="N92" s="221"/>
      <c r="O92" s="221"/>
      <c r="P92" s="221"/>
      <c r="Q92" s="221"/>
      <c r="R92" s="220"/>
      <c r="S92" s="220"/>
      <c r="T92" s="220"/>
      <c r="U92" s="220"/>
      <c r="V92" s="220"/>
      <c r="W92" s="220"/>
      <c r="X92" s="220"/>
      <c r="Y92" s="220"/>
      <c r="Z92" s="222"/>
      <c r="AA92" s="222"/>
      <c r="AB92" s="222"/>
      <c r="AC92" s="222"/>
      <c r="AD92" s="222"/>
      <c r="AE92" s="222"/>
      <c r="AF92" s="222"/>
      <c r="AG92" s="222" t="s">
        <v>298</v>
      </c>
      <c r="AH92" s="222">
        <v>5</v>
      </c>
      <c r="AI92" s="222"/>
      <c r="AJ92" s="222"/>
      <c r="AK92" s="222"/>
      <c r="AL92" s="222"/>
      <c r="AM92" s="222"/>
      <c r="AN92" s="222"/>
      <c r="AO92" s="222"/>
      <c r="AP92" s="222"/>
      <c r="AQ92" s="222"/>
      <c r="AR92" s="222"/>
      <c r="AS92" s="222"/>
      <c r="AT92" s="222"/>
      <c r="AU92" s="222"/>
      <c r="AV92" s="222"/>
      <c r="AW92" s="222"/>
      <c r="AX92" s="222"/>
      <c r="AY92" s="222"/>
      <c r="AZ92" s="222"/>
      <c r="BA92" s="222"/>
      <c r="BB92" s="222"/>
      <c r="BC92" s="222"/>
      <c r="BD92" s="222"/>
      <c r="BE92" s="222"/>
      <c r="BF92" s="222"/>
      <c r="BG92" s="222"/>
      <c r="BH92" s="222"/>
    </row>
    <row r="93" spans="1:60" outlineLevel="1">
      <c r="A93" s="212">
        <v>45</v>
      </c>
      <c r="B93" s="213" t="s">
        <v>423</v>
      </c>
      <c r="C93" s="214" t="s">
        <v>424</v>
      </c>
      <c r="D93" s="215" t="s">
        <v>49</v>
      </c>
      <c r="E93" s="216">
        <v>108</v>
      </c>
      <c r="F93" s="217"/>
      <c r="G93" s="218">
        <f>ROUND(E93*F93,2)</f>
        <v>0</v>
      </c>
      <c r="H93" s="219"/>
      <c r="I93" s="220">
        <f>ROUND(E93*H93,2)</f>
        <v>0</v>
      </c>
      <c r="J93" s="219"/>
      <c r="K93" s="220">
        <f>ROUND(E93*J93,2)</f>
        <v>0</v>
      </c>
      <c r="L93" s="220">
        <v>21</v>
      </c>
      <c r="M93" s="220">
        <f>G93*(1+L93/100)</f>
        <v>0</v>
      </c>
      <c r="N93" s="221">
        <v>1.1E-4</v>
      </c>
      <c r="O93" s="221">
        <f>ROUND(E93*N93,2)</f>
        <v>0.01</v>
      </c>
      <c r="P93" s="221">
        <v>0</v>
      </c>
      <c r="Q93" s="221">
        <f>ROUND(E93*P93,2)</f>
        <v>0</v>
      </c>
      <c r="R93" s="220"/>
      <c r="S93" s="220" t="s">
        <v>293</v>
      </c>
      <c r="T93" s="220" t="s">
        <v>293</v>
      </c>
      <c r="U93" s="220">
        <v>0</v>
      </c>
      <c r="V93" s="220">
        <f>ROUND(E93*U93,2)</f>
        <v>0</v>
      </c>
      <c r="W93" s="220"/>
      <c r="X93" s="220" t="s">
        <v>294</v>
      </c>
      <c r="Y93" s="220" t="s">
        <v>310</v>
      </c>
      <c r="Z93" s="222"/>
      <c r="AA93" s="222"/>
      <c r="AB93" s="222"/>
      <c r="AC93" s="222"/>
      <c r="AD93" s="222"/>
      <c r="AE93" s="222"/>
      <c r="AF93" s="222"/>
      <c r="AG93" s="222" t="s">
        <v>296</v>
      </c>
      <c r="AH93" s="222"/>
      <c r="AI93" s="222"/>
      <c r="AJ93" s="222"/>
      <c r="AK93" s="222"/>
      <c r="AL93" s="222"/>
      <c r="AM93" s="222"/>
      <c r="AN93" s="222"/>
      <c r="AO93" s="222"/>
      <c r="AP93" s="222"/>
      <c r="AQ93" s="222"/>
      <c r="AR93" s="222"/>
      <c r="AS93" s="222"/>
      <c r="AT93" s="222"/>
      <c r="AU93" s="222"/>
      <c r="AV93" s="222"/>
      <c r="AW93" s="222"/>
      <c r="AX93" s="222"/>
      <c r="AY93" s="222"/>
      <c r="AZ93" s="222"/>
      <c r="BA93" s="222"/>
      <c r="BB93" s="222"/>
      <c r="BC93" s="222"/>
      <c r="BD93" s="222"/>
      <c r="BE93" s="222"/>
      <c r="BF93" s="222"/>
      <c r="BG93" s="222"/>
      <c r="BH93" s="222"/>
    </row>
    <row r="94" spans="1:60" outlineLevel="2">
      <c r="A94" s="223"/>
      <c r="B94" s="224"/>
      <c r="C94" s="225" t="s">
        <v>422</v>
      </c>
      <c r="D94" s="226"/>
      <c r="E94" s="227">
        <v>108</v>
      </c>
      <c r="F94" s="220"/>
      <c r="G94" s="220"/>
      <c r="H94" s="220"/>
      <c r="I94" s="220"/>
      <c r="J94" s="220"/>
      <c r="K94" s="220"/>
      <c r="L94" s="220"/>
      <c r="M94" s="220"/>
      <c r="N94" s="221"/>
      <c r="O94" s="221"/>
      <c r="P94" s="221"/>
      <c r="Q94" s="221"/>
      <c r="R94" s="220"/>
      <c r="S94" s="220"/>
      <c r="T94" s="220"/>
      <c r="U94" s="220"/>
      <c r="V94" s="220"/>
      <c r="W94" s="220"/>
      <c r="X94" s="220"/>
      <c r="Y94" s="220"/>
      <c r="Z94" s="222"/>
      <c r="AA94" s="222"/>
      <c r="AB94" s="222"/>
      <c r="AC94" s="222"/>
      <c r="AD94" s="222"/>
      <c r="AE94" s="222"/>
      <c r="AF94" s="222"/>
      <c r="AG94" s="222" t="s">
        <v>298</v>
      </c>
      <c r="AH94" s="222">
        <v>5</v>
      </c>
      <c r="AI94" s="222"/>
      <c r="AJ94" s="222"/>
      <c r="AK94" s="222"/>
      <c r="AL94" s="222"/>
      <c r="AM94" s="222"/>
      <c r="AN94" s="222"/>
      <c r="AO94" s="222"/>
      <c r="AP94" s="222"/>
      <c r="AQ94" s="222"/>
      <c r="AR94" s="222"/>
      <c r="AS94" s="222"/>
      <c r="AT94" s="222"/>
      <c r="AU94" s="222"/>
      <c r="AV94" s="222"/>
      <c r="AW94" s="222"/>
      <c r="AX94" s="222"/>
      <c r="AY94" s="222"/>
      <c r="AZ94" s="222"/>
      <c r="BA94" s="222"/>
      <c r="BB94" s="222"/>
      <c r="BC94" s="222"/>
      <c r="BD94" s="222"/>
      <c r="BE94" s="222"/>
      <c r="BF94" s="222"/>
      <c r="BG94" s="222"/>
      <c r="BH94" s="222"/>
    </row>
    <row r="95" spans="1:60" ht="22.5" outlineLevel="1">
      <c r="A95" s="228">
        <v>46</v>
      </c>
      <c r="B95" s="229" t="s">
        <v>425</v>
      </c>
      <c r="C95" s="230" t="s">
        <v>426</v>
      </c>
      <c r="D95" s="231" t="s">
        <v>49</v>
      </c>
      <c r="E95" s="232">
        <v>108</v>
      </c>
      <c r="F95" s="233"/>
      <c r="G95" s="234">
        <f>ROUND(E95*F95,2)</f>
        <v>0</v>
      </c>
      <c r="H95" s="219"/>
      <c r="I95" s="220">
        <f>ROUND(E95*H95,2)</f>
        <v>0</v>
      </c>
      <c r="J95" s="219"/>
      <c r="K95" s="220">
        <f>ROUND(E95*J95,2)</f>
        <v>0</v>
      </c>
      <c r="L95" s="220">
        <v>21</v>
      </c>
      <c r="M95" s="220">
        <f>G95*(1+L95/100)</f>
        <v>0</v>
      </c>
      <c r="N95" s="221">
        <v>5.2399999999999999E-3</v>
      </c>
      <c r="O95" s="221">
        <f>ROUND(E95*N95,2)</f>
        <v>0.56999999999999995</v>
      </c>
      <c r="P95" s="221">
        <v>0</v>
      </c>
      <c r="Q95" s="221">
        <f>ROUND(E95*P95,2)</f>
        <v>0</v>
      </c>
      <c r="R95" s="220"/>
      <c r="S95" s="220" t="s">
        <v>293</v>
      </c>
      <c r="T95" s="220" t="s">
        <v>293</v>
      </c>
      <c r="U95" s="220">
        <v>0.96</v>
      </c>
      <c r="V95" s="220">
        <f>ROUND(E95*U95,2)</f>
        <v>103.68</v>
      </c>
      <c r="W95" s="220"/>
      <c r="X95" s="220" t="s">
        <v>294</v>
      </c>
      <c r="Y95" s="220" t="s">
        <v>310</v>
      </c>
      <c r="Z95" s="222"/>
      <c r="AA95" s="222"/>
      <c r="AB95" s="222"/>
      <c r="AC95" s="222"/>
      <c r="AD95" s="222"/>
      <c r="AE95" s="222"/>
      <c r="AF95" s="222"/>
      <c r="AG95" s="222" t="s">
        <v>296</v>
      </c>
      <c r="AH95" s="222"/>
      <c r="AI95" s="222"/>
      <c r="AJ95" s="222"/>
      <c r="AK95" s="222"/>
      <c r="AL95" s="222"/>
      <c r="AM95" s="222"/>
      <c r="AN95" s="222"/>
      <c r="AO95" s="222"/>
      <c r="AP95" s="222"/>
      <c r="AQ95" s="222"/>
      <c r="AR95" s="222"/>
      <c r="AS95" s="222"/>
      <c r="AT95" s="222"/>
      <c r="AU95" s="222"/>
      <c r="AV95" s="222"/>
      <c r="AW95" s="222"/>
      <c r="AX95" s="222"/>
      <c r="AY95" s="222"/>
      <c r="AZ95" s="222"/>
      <c r="BA95" s="222"/>
      <c r="BB95" s="222"/>
      <c r="BC95" s="222"/>
      <c r="BD95" s="222"/>
      <c r="BE95" s="222"/>
      <c r="BF95" s="222"/>
      <c r="BG95" s="222"/>
      <c r="BH95" s="222"/>
    </row>
    <row r="96" spans="1:60" outlineLevel="1">
      <c r="A96" s="212">
        <v>47</v>
      </c>
      <c r="B96" s="213" t="s">
        <v>427</v>
      </c>
      <c r="C96" s="214" t="s">
        <v>428</v>
      </c>
      <c r="D96" s="215" t="s">
        <v>49</v>
      </c>
      <c r="E96" s="216">
        <v>118.8</v>
      </c>
      <c r="F96" s="217"/>
      <c r="G96" s="218">
        <f>ROUND(E96*F96,2)</f>
        <v>0</v>
      </c>
      <c r="H96" s="219"/>
      <c r="I96" s="220">
        <f>ROUND(E96*H96,2)</f>
        <v>0</v>
      </c>
      <c r="J96" s="219"/>
      <c r="K96" s="220">
        <f>ROUND(E96*J96,2)</f>
        <v>0</v>
      </c>
      <c r="L96" s="220">
        <v>21</v>
      </c>
      <c r="M96" s="220">
        <f>G96*(1+L96/100)</f>
        <v>0</v>
      </c>
      <c r="N96" s="221">
        <v>1.12E-2</v>
      </c>
      <c r="O96" s="221">
        <f>ROUND(E96*N96,2)</f>
        <v>1.33</v>
      </c>
      <c r="P96" s="221">
        <v>0</v>
      </c>
      <c r="Q96" s="221">
        <f>ROUND(E96*P96,2)</f>
        <v>0</v>
      </c>
      <c r="R96" s="220" t="s">
        <v>383</v>
      </c>
      <c r="S96" s="220" t="s">
        <v>293</v>
      </c>
      <c r="T96" s="220" t="s">
        <v>293</v>
      </c>
      <c r="U96" s="220">
        <v>0</v>
      </c>
      <c r="V96" s="220">
        <f>ROUND(E96*U96,2)</f>
        <v>0</v>
      </c>
      <c r="W96" s="220"/>
      <c r="X96" s="220" t="s">
        <v>385</v>
      </c>
      <c r="Y96" s="220" t="s">
        <v>310</v>
      </c>
      <c r="Z96" s="222"/>
      <c r="AA96" s="222"/>
      <c r="AB96" s="222"/>
      <c r="AC96" s="222"/>
      <c r="AD96" s="222"/>
      <c r="AE96" s="222"/>
      <c r="AF96" s="222"/>
      <c r="AG96" s="222" t="s">
        <v>386</v>
      </c>
      <c r="AH96" s="222"/>
      <c r="AI96" s="222"/>
      <c r="AJ96" s="222"/>
      <c r="AK96" s="222"/>
      <c r="AL96" s="222"/>
      <c r="AM96" s="222"/>
      <c r="AN96" s="222"/>
      <c r="AO96" s="222"/>
      <c r="AP96" s="222"/>
      <c r="AQ96" s="222"/>
      <c r="AR96" s="222"/>
      <c r="AS96" s="222"/>
      <c r="AT96" s="222"/>
      <c r="AU96" s="222"/>
      <c r="AV96" s="222"/>
      <c r="AW96" s="222"/>
      <c r="AX96" s="222"/>
      <c r="AY96" s="222"/>
      <c r="AZ96" s="222"/>
      <c r="BA96" s="222"/>
      <c r="BB96" s="222"/>
      <c r="BC96" s="222"/>
      <c r="BD96" s="222"/>
      <c r="BE96" s="222"/>
      <c r="BF96" s="222"/>
      <c r="BG96" s="222"/>
      <c r="BH96" s="222"/>
    </row>
    <row r="97" spans="1:60" outlineLevel="2">
      <c r="A97" s="223"/>
      <c r="B97" s="224"/>
      <c r="C97" s="225" t="s">
        <v>422</v>
      </c>
      <c r="D97" s="226"/>
      <c r="E97" s="227">
        <v>108</v>
      </c>
      <c r="F97" s="220"/>
      <c r="G97" s="220"/>
      <c r="H97" s="220"/>
      <c r="I97" s="220"/>
      <c r="J97" s="220"/>
      <c r="K97" s="220"/>
      <c r="L97" s="220"/>
      <c r="M97" s="220"/>
      <c r="N97" s="221"/>
      <c r="O97" s="221"/>
      <c r="P97" s="221"/>
      <c r="Q97" s="221"/>
      <c r="R97" s="220"/>
      <c r="S97" s="220"/>
      <c r="T97" s="220"/>
      <c r="U97" s="220"/>
      <c r="V97" s="220"/>
      <c r="W97" s="220"/>
      <c r="X97" s="220"/>
      <c r="Y97" s="220"/>
      <c r="Z97" s="222"/>
      <c r="AA97" s="222"/>
      <c r="AB97" s="222"/>
      <c r="AC97" s="222"/>
      <c r="AD97" s="222"/>
      <c r="AE97" s="222"/>
      <c r="AF97" s="222"/>
      <c r="AG97" s="222" t="s">
        <v>298</v>
      </c>
      <c r="AH97" s="222">
        <v>5</v>
      </c>
      <c r="AI97" s="222"/>
      <c r="AJ97" s="222"/>
      <c r="AK97" s="222"/>
      <c r="AL97" s="222"/>
      <c r="AM97" s="222"/>
      <c r="AN97" s="222"/>
      <c r="AO97" s="222"/>
      <c r="AP97" s="222"/>
      <c r="AQ97" s="222"/>
      <c r="AR97" s="222"/>
      <c r="AS97" s="222"/>
      <c r="AT97" s="222"/>
      <c r="AU97" s="222"/>
      <c r="AV97" s="222"/>
      <c r="AW97" s="222"/>
      <c r="AX97" s="222"/>
      <c r="AY97" s="222"/>
      <c r="AZ97" s="222"/>
      <c r="BA97" s="222"/>
      <c r="BB97" s="222"/>
      <c r="BC97" s="222"/>
      <c r="BD97" s="222"/>
      <c r="BE97" s="222"/>
      <c r="BF97" s="222"/>
      <c r="BG97" s="222"/>
      <c r="BH97" s="222"/>
    </row>
    <row r="98" spans="1:60" outlineLevel="3">
      <c r="A98" s="223"/>
      <c r="B98" s="224"/>
      <c r="C98" s="235" t="s">
        <v>387</v>
      </c>
      <c r="D98" s="236"/>
      <c r="E98" s="237">
        <v>10.8</v>
      </c>
      <c r="F98" s="220"/>
      <c r="G98" s="220"/>
      <c r="H98" s="220"/>
      <c r="I98" s="220"/>
      <c r="J98" s="220"/>
      <c r="K98" s="220"/>
      <c r="L98" s="220"/>
      <c r="M98" s="220"/>
      <c r="N98" s="221"/>
      <c r="O98" s="221"/>
      <c r="P98" s="221"/>
      <c r="Q98" s="221"/>
      <c r="R98" s="220"/>
      <c r="S98" s="220"/>
      <c r="T98" s="220"/>
      <c r="U98" s="220"/>
      <c r="V98" s="220"/>
      <c r="W98" s="220"/>
      <c r="X98" s="220"/>
      <c r="Y98" s="220"/>
      <c r="Z98" s="222"/>
      <c r="AA98" s="222"/>
      <c r="AB98" s="222"/>
      <c r="AC98" s="222"/>
      <c r="AD98" s="222"/>
      <c r="AE98" s="222"/>
      <c r="AF98" s="222"/>
      <c r="AG98" s="222" t="s">
        <v>298</v>
      </c>
      <c r="AH98" s="222">
        <v>4</v>
      </c>
      <c r="AI98" s="222"/>
      <c r="AJ98" s="222"/>
      <c r="AK98" s="222"/>
      <c r="AL98" s="222"/>
      <c r="AM98" s="222"/>
      <c r="AN98" s="222"/>
      <c r="AO98" s="222"/>
      <c r="AP98" s="222"/>
      <c r="AQ98" s="222"/>
      <c r="AR98" s="222"/>
      <c r="AS98" s="222"/>
      <c r="AT98" s="222"/>
      <c r="AU98" s="222"/>
      <c r="AV98" s="222"/>
      <c r="AW98" s="222"/>
      <c r="AX98" s="222"/>
      <c r="AY98" s="222"/>
      <c r="AZ98" s="222"/>
      <c r="BA98" s="222"/>
      <c r="BB98" s="222"/>
      <c r="BC98" s="222"/>
      <c r="BD98" s="222"/>
      <c r="BE98" s="222"/>
      <c r="BF98" s="222"/>
      <c r="BG98" s="222"/>
      <c r="BH98" s="222"/>
    </row>
    <row r="99" spans="1:60" outlineLevel="1">
      <c r="A99" s="228">
        <v>48</v>
      </c>
      <c r="B99" s="229" t="s">
        <v>429</v>
      </c>
      <c r="C99" s="230" t="s">
        <v>430</v>
      </c>
      <c r="D99" s="231" t="s">
        <v>366</v>
      </c>
      <c r="E99" s="232">
        <v>1.92564</v>
      </c>
      <c r="F99" s="233"/>
      <c r="G99" s="234">
        <f>ROUND(E99*F99,2)</f>
        <v>0</v>
      </c>
      <c r="H99" s="219"/>
      <c r="I99" s="220">
        <f>ROUND(E99*H99,2)</f>
        <v>0</v>
      </c>
      <c r="J99" s="219"/>
      <c r="K99" s="220">
        <f>ROUND(E99*J99,2)</f>
        <v>0</v>
      </c>
      <c r="L99" s="220">
        <v>21</v>
      </c>
      <c r="M99" s="220">
        <f>G99*(1+L99/100)</f>
        <v>0</v>
      </c>
      <c r="N99" s="221">
        <v>0</v>
      </c>
      <c r="O99" s="221">
        <f>ROUND(E99*N99,2)</f>
        <v>0</v>
      </c>
      <c r="P99" s="221">
        <v>0</v>
      </c>
      <c r="Q99" s="221">
        <f>ROUND(E99*P99,2)</f>
        <v>0</v>
      </c>
      <c r="R99" s="220"/>
      <c r="S99" s="220" t="s">
        <v>293</v>
      </c>
      <c r="T99" s="220" t="s">
        <v>293</v>
      </c>
      <c r="U99" s="220">
        <v>1.5980000000000001</v>
      </c>
      <c r="V99" s="220">
        <f>ROUND(E99*U99,2)</f>
        <v>3.08</v>
      </c>
      <c r="W99" s="220"/>
      <c r="X99" s="220" t="s">
        <v>367</v>
      </c>
      <c r="Y99" s="220" t="s">
        <v>310</v>
      </c>
      <c r="Z99" s="222"/>
      <c r="AA99" s="222"/>
      <c r="AB99" s="222"/>
      <c r="AC99" s="222"/>
      <c r="AD99" s="222"/>
      <c r="AE99" s="222"/>
      <c r="AF99" s="222"/>
      <c r="AG99" s="222" t="s">
        <v>368</v>
      </c>
      <c r="AH99" s="222"/>
      <c r="AI99" s="222"/>
      <c r="AJ99" s="222"/>
      <c r="AK99" s="222"/>
      <c r="AL99" s="222"/>
      <c r="AM99" s="222"/>
      <c r="AN99" s="222"/>
      <c r="AO99" s="222"/>
      <c r="AP99" s="222"/>
      <c r="AQ99" s="222"/>
      <c r="AR99" s="222"/>
      <c r="AS99" s="222"/>
      <c r="AT99" s="222"/>
      <c r="AU99" s="222"/>
      <c r="AV99" s="222"/>
      <c r="AW99" s="222"/>
      <c r="AX99" s="222"/>
      <c r="AY99" s="222"/>
      <c r="AZ99" s="222"/>
      <c r="BA99" s="222"/>
      <c r="BB99" s="222"/>
      <c r="BC99" s="222"/>
      <c r="BD99" s="222"/>
      <c r="BE99" s="222"/>
      <c r="BF99" s="222"/>
      <c r="BG99" s="222"/>
      <c r="BH99" s="222"/>
    </row>
    <row r="100" spans="1:60">
      <c r="A100" s="203" t="s">
        <v>288</v>
      </c>
      <c r="B100" s="204" t="s">
        <v>251</v>
      </c>
      <c r="C100" s="205" t="s">
        <v>252</v>
      </c>
      <c r="D100" s="206"/>
      <c r="E100" s="207"/>
      <c r="F100" s="208"/>
      <c r="G100" s="209">
        <f>SUMIF(AG101:AG117,"&lt;&gt;NOR",G101:G117)</f>
        <v>0</v>
      </c>
      <c r="H100" s="210"/>
      <c r="I100" s="210">
        <f>SUM(I101:I117)</f>
        <v>0</v>
      </c>
      <c r="J100" s="210"/>
      <c r="K100" s="210">
        <f>SUM(K101:K117)</f>
        <v>0</v>
      </c>
      <c r="L100" s="210"/>
      <c r="M100" s="210">
        <f>SUM(M101:M117)</f>
        <v>0</v>
      </c>
      <c r="N100" s="211"/>
      <c r="O100" s="211">
        <f>SUM(O101:O117)</f>
        <v>0.36</v>
      </c>
      <c r="P100" s="211"/>
      <c r="Q100" s="211">
        <f>SUM(Q101:Q117)</f>
        <v>0</v>
      </c>
      <c r="R100" s="210"/>
      <c r="S100" s="210"/>
      <c r="T100" s="210"/>
      <c r="U100" s="210"/>
      <c r="V100" s="210">
        <f>SUM(V101:V117)</f>
        <v>264.87</v>
      </c>
      <c r="W100" s="210"/>
      <c r="X100" s="210"/>
      <c r="Y100" s="210"/>
      <c r="AG100" s="55" t="s">
        <v>289</v>
      </c>
    </row>
    <row r="101" spans="1:60" outlineLevel="1">
      <c r="A101" s="212">
        <v>49</v>
      </c>
      <c r="B101" s="213" t="s">
        <v>431</v>
      </c>
      <c r="C101" s="214" t="s">
        <v>432</v>
      </c>
      <c r="D101" s="215" t="s">
        <v>49</v>
      </c>
      <c r="E101" s="216">
        <v>1114</v>
      </c>
      <c r="F101" s="217"/>
      <c r="G101" s="218">
        <f>ROUND(E101*F101,2)</f>
        <v>0</v>
      </c>
      <c r="H101" s="219"/>
      <c r="I101" s="220">
        <f>ROUND(E101*H101,2)</f>
        <v>0</v>
      </c>
      <c r="J101" s="219"/>
      <c r="K101" s="220">
        <f>ROUND(E101*J101,2)</f>
        <v>0</v>
      </c>
      <c r="L101" s="220">
        <v>21</v>
      </c>
      <c r="M101" s="220">
        <f>G101*(1+L101/100)</f>
        <v>0</v>
      </c>
      <c r="N101" s="221">
        <v>0</v>
      </c>
      <c r="O101" s="221">
        <f>ROUND(E101*N101,2)</f>
        <v>0</v>
      </c>
      <c r="P101" s="221">
        <v>0</v>
      </c>
      <c r="Q101" s="221">
        <f>ROUND(E101*P101,2)</f>
        <v>0</v>
      </c>
      <c r="R101" s="220"/>
      <c r="S101" s="220" t="s">
        <v>293</v>
      </c>
      <c r="T101" s="220" t="s">
        <v>293</v>
      </c>
      <c r="U101" s="220">
        <v>6.9709999999999994E-2</v>
      </c>
      <c r="V101" s="220">
        <f>ROUND(E101*U101,2)</f>
        <v>77.66</v>
      </c>
      <c r="W101" s="220"/>
      <c r="X101" s="220" t="s">
        <v>294</v>
      </c>
      <c r="Y101" s="220" t="s">
        <v>310</v>
      </c>
      <c r="Z101" s="222"/>
      <c r="AA101" s="222"/>
      <c r="AB101" s="222"/>
      <c r="AC101" s="222"/>
      <c r="AD101" s="222"/>
      <c r="AE101" s="222"/>
      <c r="AF101" s="222"/>
      <c r="AG101" s="222" t="s">
        <v>296</v>
      </c>
      <c r="AH101" s="222"/>
      <c r="AI101" s="222"/>
      <c r="AJ101" s="222"/>
      <c r="AK101" s="222"/>
      <c r="AL101" s="222"/>
      <c r="AM101" s="222"/>
      <c r="AN101" s="222"/>
      <c r="AO101" s="222"/>
      <c r="AP101" s="222"/>
      <c r="AQ101" s="222"/>
      <c r="AR101" s="222"/>
      <c r="AS101" s="222"/>
      <c r="AT101" s="222"/>
      <c r="AU101" s="222"/>
      <c r="AV101" s="222"/>
      <c r="AW101" s="222"/>
      <c r="AX101" s="222"/>
      <c r="AY101" s="222"/>
      <c r="AZ101" s="222"/>
      <c r="BA101" s="222"/>
      <c r="BB101" s="222"/>
      <c r="BC101" s="222"/>
      <c r="BD101" s="222"/>
      <c r="BE101" s="222"/>
      <c r="BF101" s="222"/>
      <c r="BG101" s="222"/>
      <c r="BH101" s="222"/>
    </row>
    <row r="102" spans="1:60" outlineLevel="2">
      <c r="A102" s="223"/>
      <c r="B102" s="224"/>
      <c r="C102" s="225" t="s">
        <v>433</v>
      </c>
      <c r="D102" s="226"/>
      <c r="E102" s="227">
        <v>114</v>
      </c>
      <c r="F102" s="220"/>
      <c r="G102" s="220"/>
      <c r="H102" s="220"/>
      <c r="I102" s="220"/>
      <c r="J102" s="220"/>
      <c r="K102" s="220"/>
      <c r="L102" s="220"/>
      <c r="M102" s="220"/>
      <c r="N102" s="221"/>
      <c r="O102" s="221"/>
      <c r="P102" s="221"/>
      <c r="Q102" s="221"/>
      <c r="R102" s="220"/>
      <c r="S102" s="220"/>
      <c r="T102" s="220"/>
      <c r="U102" s="220"/>
      <c r="V102" s="220"/>
      <c r="W102" s="220"/>
      <c r="X102" s="220"/>
      <c r="Y102" s="220"/>
      <c r="Z102" s="222"/>
      <c r="AA102" s="222"/>
      <c r="AB102" s="222"/>
      <c r="AC102" s="222"/>
      <c r="AD102" s="222"/>
      <c r="AE102" s="222"/>
      <c r="AF102" s="222"/>
      <c r="AG102" s="222" t="s">
        <v>298</v>
      </c>
      <c r="AH102" s="222">
        <v>5</v>
      </c>
      <c r="AI102" s="222"/>
      <c r="AJ102" s="222"/>
      <c r="AK102" s="222"/>
      <c r="AL102" s="222"/>
      <c r="AM102" s="222"/>
      <c r="AN102" s="222"/>
      <c r="AO102" s="222"/>
      <c r="AP102" s="222"/>
      <c r="AQ102" s="222"/>
      <c r="AR102" s="222"/>
      <c r="AS102" s="222"/>
      <c r="AT102" s="222"/>
      <c r="AU102" s="222"/>
      <c r="AV102" s="222"/>
      <c r="AW102" s="222"/>
      <c r="AX102" s="222"/>
      <c r="AY102" s="222"/>
      <c r="AZ102" s="222"/>
      <c r="BA102" s="222"/>
      <c r="BB102" s="222"/>
      <c r="BC102" s="222"/>
      <c r="BD102" s="222"/>
      <c r="BE102" s="222"/>
      <c r="BF102" s="222"/>
      <c r="BG102" s="222"/>
      <c r="BH102" s="222"/>
    </row>
    <row r="103" spans="1:60" outlineLevel="3">
      <c r="A103" s="223"/>
      <c r="B103" s="224"/>
      <c r="C103" s="225" t="s">
        <v>434</v>
      </c>
      <c r="D103" s="226"/>
      <c r="E103" s="227">
        <v>773</v>
      </c>
      <c r="F103" s="220"/>
      <c r="G103" s="220"/>
      <c r="H103" s="220"/>
      <c r="I103" s="220"/>
      <c r="J103" s="220"/>
      <c r="K103" s="220"/>
      <c r="L103" s="220"/>
      <c r="M103" s="220"/>
      <c r="N103" s="221"/>
      <c r="O103" s="221"/>
      <c r="P103" s="221"/>
      <c r="Q103" s="221"/>
      <c r="R103" s="220"/>
      <c r="S103" s="220"/>
      <c r="T103" s="220"/>
      <c r="U103" s="220"/>
      <c r="V103" s="220"/>
      <c r="W103" s="220"/>
      <c r="X103" s="220"/>
      <c r="Y103" s="220"/>
      <c r="Z103" s="222"/>
      <c r="AA103" s="222"/>
      <c r="AB103" s="222"/>
      <c r="AC103" s="222"/>
      <c r="AD103" s="222"/>
      <c r="AE103" s="222"/>
      <c r="AF103" s="222"/>
      <c r="AG103" s="222" t="s">
        <v>298</v>
      </c>
      <c r="AH103" s="222">
        <v>5</v>
      </c>
      <c r="AI103" s="222"/>
      <c r="AJ103" s="222"/>
      <c r="AK103" s="222"/>
      <c r="AL103" s="222"/>
      <c r="AM103" s="222"/>
      <c r="AN103" s="222"/>
      <c r="AO103" s="222"/>
      <c r="AP103" s="222"/>
      <c r="AQ103" s="222"/>
      <c r="AR103" s="222"/>
      <c r="AS103" s="222"/>
      <c r="AT103" s="222"/>
      <c r="AU103" s="222"/>
      <c r="AV103" s="222"/>
      <c r="AW103" s="222"/>
      <c r="AX103" s="222"/>
      <c r="AY103" s="222"/>
      <c r="AZ103" s="222"/>
      <c r="BA103" s="222"/>
      <c r="BB103" s="222"/>
      <c r="BC103" s="222"/>
      <c r="BD103" s="222"/>
      <c r="BE103" s="222"/>
      <c r="BF103" s="222"/>
      <c r="BG103" s="222"/>
      <c r="BH103" s="222"/>
    </row>
    <row r="104" spans="1:60" outlineLevel="3">
      <c r="A104" s="223"/>
      <c r="B104" s="224"/>
      <c r="C104" s="225" t="s">
        <v>435</v>
      </c>
      <c r="D104" s="226"/>
      <c r="E104" s="227">
        <v>227</v>
      </c>
      <c r="F104" s="220"/>
      <c r="G104" s="220"/>
      <c r="H104" s="220"/>
      <c r="I104" s="220"/>
      <c r="J104" s="220"/>
      <c r="K104" s="220"/>
      <c r="L104" s="220"/>
      <c r="M104" s="220"/>
      <c r="N104" s="221"/>
      <c r="O104" s="221"/>
      <c r="P104" s="221"/>
      <c r="Q104" s="221"/>
      <c r="R104" s="220"/>
      <c r="S104" s="220"/>
      <c r="T104" s="220"/>
      <c r="U104" s="220"/>
      <c r="V104" s="220"/>
      <c r="W104" s="220"/>
      <c r="X104" s="220"/>
      <c r="Y104" s="220"/>
      <c r="Z104" s="222"/>
      <c r="AA104" s="222"/>
      <c r="AB104" s="222"/>
      <c r="AC104" s="222"/>
      <c r="AD104" s="222"/>
      <c r="AE104" s="222"/>
      <c r="AF104" s="222"/>
      <c r="AG104" s="222" t="s">
        <v>298</v>
      </c>
      <c r="AH104" s="222">
        <v>5</v>
      </c>
      <c r="AI104" s="222"/>
      <c r="AJ104" s="222"/>
      <c r="AK104" s="222"/>
      <c r="AL104" s="222"/>
      <c r="AM104" s="222"/>
      <c r="AN104" s="222"/>
      <c r="AO104" s="222"/>
      <c r="AP104" s="222"/>
      <c r="AQ104" s="222"/>
      <c r="AR104" s="222"/>
      <c r="AS104" s="222"/>
      <c r="AT104" s="222"/>
      <c r="AU104" s="222"/>
      <c r="AV104" s="222"/>
      <c r="AW104" s="222"/>
      <c r="AX104" s="222"/>
      <c r="AY104" s="222"/>
      <c r="AZ104" s="222"/>
      <c r="BA104" s="222"/>
      <c r="BB104" s="222"/>
      <c r="BC104" s="222"/>
      <c r="BD104" s="222"/>
      <c r="BE104" s="222"/>
      <c r="BF104" s="222"/>
      <c r="BG104" s="222"/>
      <c r="BH104" s="222"/>
    </row>
    <row r="105" spans="1:60" outlineLevel="1">
      <c r="A105" s="212">
        <v>50</v>
      </c>
      <c r="B105" s="213" t="s">
        <v>436</v>
      </c>
      <c r="C105" s="214" t="s">
        <v>437</v>
      </c>
      <c r="D105" s="215" t="s">
        <v>49</v>
      </c>
      <c r="E105" s="216">
        <v>1381</v>
      </c>
      <c r="F105" s="217"/>
      <c r="G105" s="218">
        <f>ROUND(E105*F105,2)</f>
        <v>0</v>
      </c>
      <c r="H105" s="219"/>
      <c r="I105" s="220">
        <f>ROUND(E105*H105,2)</f>
        <v>0</v>
      </c>
      <c r="J105" s="219"/>
      <c r="K105" s="220">
        <f>ROUND(E105*J105,2)</f>
        <v>0</v>
      </c>
      <c r="L105" s="220">
        <v>21</v>
      </c>
      <c r="M105" s="220">
        <f>G105*(1+L105/100)</f>
        <v>0</v>
      </c>
      <c r="N105" s="221">
        <v>6.9999999999999994E-5</v>
      </c>
      <c r="O105" s="221">
        <f>ROUND(E105*N105,2)</f>
        <v>0.1</v>
      </c>
      <c r="P105" s="221">
        <v>0</v>
      </c>
      <c r="Q105" s="221">
        <f>ROUND(E105*P105,2)</f>
        <v>0</v>
      </c>
      <c r="R105" s="220"/>
      <c r="S105" s="220" t="s">
        <v>293</v>
      </c>
      <c r="T105" s="220" t="s">
        <v>293</v>
      </c>
      <c r="U105" s="220">
        <v>3.2480000000000002E-2</v>
      </c>
      <c r="V105" s="220">
        <f>ROUND(E105*U105,2)</f>
        <v>44.85</v>
      </c>
      <c r="W105" s="220"/>
      <c r="X105" s="220" t="s">
        <v>294</v>
      </c>
      <c r="Y105" s="220" t="s">
        <v>310</v>
      </c>
      <c r="Z105" s="222"/>
      <c r="AA105" s="222"/>
      <c r="AB105" s="222"/>
      <c r="AC105" s="222"/>
      <c r="AD105" s="222"/>
      <c r="AE105" s="222"/>
      <c r="AF105" s="222"/>
      <c r="AG105" s="222" t="s">
        <v>296</v>
      </c>
      <c r="AH105" s="222"/>
      <c r="AI105" s="222"/>
      <c r="AJ105" s="222"/>
      <c r="AK105" s="222"/>
      <c r="AL105" s="222"/>
      <c r="AM105" s="222"/>
      <c r="AN105" s="222"/>
      <c r="AO105" s="222"/>
      <c r="AP105" s="222"/>
      <c r="AQ105" s="222"/>
      <c r="AR105" s="222"/>
      <c r="AS105" s="222"/>
      <c r="AT105" s="222"/>
      <c r="AU105" s="222"/>
      <c r="AV105" s="222"/>
      <c r="AW105" s="222"/>
      <c r="AX105" s="222"/>
      <c r="AY105" s="222"/>
      <c r="AZ105" s="222"/>
      <c r="BA105" s="222"/>
      <c r="BB105" s="222"/>
      <c r="BC105" s="222"/>
      <c r="BD105" s="222"/>
      <c r="BE105" s="222"/>
      <c r="BF105" s="222"/>
      <c r="BG105" s="222"/>
      <c r="BH105" s="222"/>
    </row>
    <row r="106" spans="1:60" outlineLevel="2">
      <c r="A106" s="223"/>
      <c r="B106" s="224"/>
      <c r="C106" s="225" t="s">
        <v>438</v>
      </c>
      <c r="D106" s="226"/>
      <c r="E106" s="227">
        <v>267</v>
      </c>
      <c r="F106" s="220"/>
      <c r="G106" s="220"/>
      <c r="H106" s="220"/>
      <c r="I106" s="220"/>
      <c r="J106" s="220"/>
      <c r="K106" s="220"/>
      <c r="L106" s="220"/>
      <c r="M106" s="220"/>
      <c r="N106" s="221"/>
      <c r="O106" s="221"/>
      <c r="P106" s="221"/>
      <c r="Q106" s="221"/>
      <c r="R106" s="220"/>
      <c r="S106" s="220"/>
      <c r="T106" s="220"/>
      <c r="U106" s="220"/>
      <c r="V106" s="220"/>
      <c r="W106" s="220"/>
      <c r="X106" s="220"/>
      <c r="Y106" s="220"/>
      <c r="Z106" s="222"/>
      <c r="AA106" s="222"/>
      <c r="AB106" s="222"/>
      <c r="AC106" s="222"/>
      <c r="AD106" s="222"/>
      <c r="AE106" s="222"/>
      <c r="AF106" s="222"/>
      <c r="AG106" s="222" t="s">
        <v>298</v>
      </c>
      <c r="AH106" s="222">
        <v>5</v>
      </c>
      <c r="AI106" s="222"/>
      <c r="AJ106" s="222"/>
      <c r="AK106" s="222"/>
      <c r="AL106" s="222"/>
      <c r="AM106" s="222"/>
      <c r="AN106" s="222"/>
      <c r="AO106" s="222"/>
      <c r="AP106" s="222"/>
      <c r="AQ106" s="222"/>
      <c r="AR106" s="222"/>
      <c r="AS106" s="222"/>
      <c r="AT106" s="222"/>
      <c r="AU106" s="222"/>
      <c r="AV106" s="222"/>
      <c r="AW106" s="222"/>
      <c r="AX106" s="222"/>
      <c r="AY106" s="222"/>
      <c r="AZ106" s="222"/>
      <c r="BA106" s="222"/>
      <c r="BB106" s="222"/>
      <c r="BC106" s="222"/>
      <c r="BD106" s="222"/>
      <c r="BE106" s="222"/>
      <c r="BF106" s="222"/>
      <c r="BG106" s="222"/>
      <c r="BH106" s="222"/>
    </row>
    <row r="107" spans="1:60" outlineLevel="3">
      <c r="A107" s="223"/>
      <c r="B107" s="224"/>
      <c r="C107" s="225" t="s">
        <v>433</v>
      </c>
      <c r="D107" s="226"/>
      <c r="E107" s="227">
        <v>114</v>
      </c>
      <c r="F107" s="220"/>
      <c r="G107" s="220"/>
      <c r="H107" s="220"/>
      <c r="I107" s="220"/>
      <c r="J107" s="220"/>
      <c r="K107" s="220"/>
      <c r="L107" s="220"/>
      <c r="M107" s="220"/>
      <c r="N107" s="221"/>
      <c r="O107" s="221"/>
      <c r="P107" s="221"/>
      <c r="Q107" s="221"/>
      <c r="R107" s="220"/>
      <c r="S107" s="220"/>
      <c r="T107" s="220"/>
      <c r="U107" s="220"/>
      <c r="V107" s="220"/>
      <c r="W107" s="220"/>
      <c r="X107" s="220"/>
      <c r="Y107" s="220"/>
      <c r="Z107" s="222"/>
      <c r="AA107" s="222"/>
      <c r="AB107" s="222"/>
      <c r="AC107" s="222"/>
      <c r="AD107" s="222"/>
      <c r="AE107" s="222"/>
      <c r="AF107" s="222"/>
      <c r="AG107" s="222" t="s">
        <v>298</v>
      </c>
      <c r="AH107" s="222">
        <v>5</v>
      </c>
      <c r="AI107" s="222"/>
      <c r="AJ107" s="222"/>
      <c r="AK107" s="222"/>
      <c r="AL107" s="222"/>
      <c r="AM107" s="222"/>
      <c r="AN107" s="222"/>
      <c r="AO107" s="222"/>
      <c r="AP107" s="222"/>
      <c r="AQ107" s="222"/>
      <c r="AR107" s="222"/>
      <c r="AS107" s="222"/>
      <c r="AT107" s="222"/>
      <c r="AU107" s="222"/>
      <c r="AV107" s="222"/>
      <c r="AW107" s="222"/>
      <c r="AX107" s="222"/>
      <c r="AY107" s="222"/>
      <c r="AZ107" s="222"/>
      <c r="BA107" s="222"/>
      <c r="BB107" s="222"/>
      <c r="BC107" s="222"/>
      <c r="BD107" s="222"/>
      <c r="BE107" s="222"/>
      <c r="BF107" s="222"/>
      <c r="BG107" s="222"/>
      <c r="BH107" s="222"/>
    </row>
    <row r="108" spans="1:60" outlineLevel="3">
      <c r="A108" s="223"/>
      <c r="B108" s="224"/>
      <c r="C108" s="225" t="s">
        <v>434</v>
      </c>
      <c r="D108" s="226"/>
      <c r="E108" s="227">
        <v>773</v>
      </c>
      <c r="F108" s="220"/>
      <c r="G108" s="220"/>
      <c r="H108" s="220"/>
      <c r="I108" s="220"/>
      <c r="J108" s="220"/>
      <c r="K108" s="220"/>
      <c r="L108" s="220"/>
      <c r="M108" s="220"/>
      <c r="N108" s="221"/>
      <c r="O108" s="221"/>
      <c r="P108" s="221"/>
      <c r="Q108" s="221"/>
      <c r="R108" s="220"/>
      <c r="S108" s="220"/>
      <c r="T108" s="220"/>
      <c r="U108" s="220"/>
      <c r="V108" s="220"/>
      <c r="W108" s="220"/>
      <c r="X108" s="220"/>
      <c r="Y108" s="220"/>
      <c r="Z108" s="222"/>
      <c r="AA108" s="222"/>
      <c r="AB108" s="222"/>
      <c r="AC108" s="222"/>
      <c r="AD108" s="222"/>
      <c r="AE108" s="222"/>
      <c r="AF108" s="222"/>
      <c r="AG108" s="222" t="s">
        <v>298</v>
      </c>
      <c r="AH108" s="222">
        <v>5</v>
      </c>
      <c r="AI108" s="222"/>
      <c r="AJ108" s="222"/>
      <c r="AK108" s="222"/>
      <c r="AL108" s="222"/>
      <c r="AM108" s="222"/>
      <c r="AN108" s="222"/>
      <c r="AO108" s="222"/>
      <c r="AP108" s="222"/>
      <c r="AQ108" s="222"/>
      <c r="AR108" s="222"/>
      <c r="AS108" s="222"/>
      <c r="AT108" s="222"/>
      <c r="AU108" s="222"/>
      <c r="AV108" s="222"/>
      <c r="AW108" s="222"/>
      <c r="AX108" s="222"/>
      <c r="AY108" s="222"/>
      <c r="AZ108" s="222"/>
      <c r="BA108" s="222"/>
      <c r="BB108" s="222"/>
      <c r="BC108" s="222"/>
      <c r="BD108" s="222"/>
      <c r="BE108" s="222"/>
      <c r="BF108" s="222"/>
      <c r="BG108" s="222"/>
      <c r="BH108" s="222"/>
    </row>
    <row r="109" spans="1:60" outlineLevel="3">
      <c r="A109" s="223"/>
      <c r="B109" s="224"/>
      <c r="C109" s="225" t="s">
        <v>435</v>
      </c>
      <c r="D109" s="226"/>
      <c r="E109" s="227">
        <v>227</v>
      </c>
      <c r="F109" s="220"/>
      <c r="G109" s="220"/>
      <c r="H109" s="220"/>
      <c r="I109" s="220"/>
      <c r="J109" s="220"/>
      <c r="K109" s="220"/>
      <c r="L109" s="220"/>
      <c r="M109" s="220"/>
      <c r="N109" s="221"/>
      <c r="O109" s="221"/>
      <c r="P109" s="221"/>
      <c r="Q109" s="221"/>
      <c r="R109" s="220"/>
      <c r="S109" s="220"/>
      <c r="T109" s="220"/>
      <c r="U109" s="220"/>
      <c r="V109" s="220"/>
      <c r="W109" s="220"/>
      <c r="X109" s="220"/>
      <c r="Y109" s="220"/>
      <c r="Z109" s="222"/>
      <c r="AA109" s="222"/>
      <c r="AB109" s="222"/>
      <c r="AC109" s="222"/>
      <c r="AD109" s="222"/>
      <c r="AE109" s="222"/>
      <c r="AF109" s="222"/>
      <c r="AG109" s="222" t="s">
        <v>298</v>
      </c>
      <c r="AH109" s="222">
        <v>5</v>
      </c>
      <c r="AI109" s="222"/>
      <c r="AJ109" s="222"/>
      <c r="AK109" s="222"/>
      <c r="AL109" s="222"/>
      <c r="AM109" s="222"/>
      <c r="AN109" s="222"/>
      <c r="AO109" s="222"/>
      <c r="AP109" s="222"/>
      <c r="AQ109" s="222"/>
      <c r="AR109" s="222"/>
      <c r="AS109" s="222"/>
      <c r="AT109" s="222"/>
      <c r="AU109" s="222"/>
      <c r="AV109" s="222"/>
      <c r="AW109" s="222"/>
      <c r="AX109" s="222"/>
      <c r="AY109" s="222"/>
      <c r="AZ109" s="222"/>
      <c r="BA109" s="222"/>
      <c r="BB109" s="222"/>
      <c r="BC109" s="222"/>
      <c r="BD109" s="222"/>
      <c r="BE109" s="222"/>
      <c r="BF109" s="222"/>
      <c r="BG109" s="222"/>
      <c r="BH109" s="222"/>
    </row>
    <row r="110" spans="1:60" outlineLevel="1">
      <c r="A110" s="212">
        <v>51</v>
      </c>
      <c r="B110" s="213" t="s">
        <v>439</v>
      </c>
      <c r="C110" s="214" t="s">
        <v>440</v>
      </c>
      <c r="D110" s="215" t="s">
        <v>49</v>
      </c>
      <c r="E110" s="216">
        <v>267</v>
      </c>
      <c r="F110" s="217"/>
      <c r="G110" s="218">
        <f>ROUND(E110*F110,2)</f>
        <v>0</v>
      </c>
      <c r="H110" s="219"/>
      <c r="I110" s="220">
        <f>ROUND(E110*H110,2)</f>
        <v>0</v>
      </c>
      <c r="J110" s="219"/>
      <c r="K110" s="220">
        <f>ROUND(E110*J110,2)</f>
        <v>0</v>
      </c>
      <c r="L110" s="220">
        <v>21</v>
      </c>
      <c r="M110" s="220">
        <f>G110*(1+L110/100)</f>
        <v>0</v>
      </c>
      <c r="N110" s="221">
        <v>3.2000000000000003E-4</v>
      </c>
      <c r="O110" s="221">
        <f>ROUND(E110*N110,2)</f>
        <v>0.09</v>
      </c>
      <c r="P110" s="221">
        <v>0</v>
      </c>
      <c r="Q110" s="221">
        <f>ROUND(E110*P110,2)</f>
        <v>0</v>
      </c>
      <c r="R110" s="220"/>
      <c r="S110" s="220" t="s">
        <v>293</v>
      </c>
      <c r="T110" s="220" t="s">
        <v>293</v>
      </c>
      <c r="U110" s="220">
        <v>0.10191</v>
      </c>
      <c r="V110" s="220">
        <f>ROUND(E110*U110,2)</f>
        <v>27.21</v>
      </c>
      <c r="W110" s="220"/>
      <c r="X110" s="220" t="s">
        <v>294</v>
      </c>
      <c r="Y110" s="220" t="s">
        <v>310</v>
      </c>
      <c r="Z110" s="222"/>
      <c r="AA110" s="222"/>
      <c r="AB110" s="222"/>
      <c r="AC110" s="222"/>
      <c r="AD110" s="222"/>
      <c r="AE110" s="222"/>
      <c r="AF110" s="222"/>
      <c r="AG110" s="222" t="s">
        <v>296</v>
      </c>
      <c r="AH110" s="222"/>
      <c r="AI110" s="222"/>
      <c r="AJ110" s="222"/>
      <c r="AK110" s="222"/>
      <c r="AL110" s="222"/>
      <c r="AM110" s="222"/>
      <c r="AN110" s="222"/>
      <c r="AO110" s="222"/>
      <c r="AP110" s="222"/>
      <c r="AQ110" s="222"/>
      <c r="AR110" s="222"/>
      <c r="AS110" s="222"/>
      <c r="AT110" s="222"/>
      <c r="AU110" s="222"/>
      <c r="AV110" s="222"/>
      <c r="AW110" s="222"/>
      <c r="AX110" s="222"/>
      <c r="AY110" s="222"/>
      <c r="AZ110" s="222"/>
      <c r="BA110" s="222"/>
      <c r="BB110" s="222"/>
      <c r="BC110" s="222"/>
      <c r="BD110" s="222"/>
      <c r="BE110" s="222"/>
      <c r="BF110" s="222"/>
      <c r="BG110" s="222"/>
      <c r="BH110" s="222"/>
    </row>
    <row r="111" spans="1:60" outlineLevel="2">
      <c r="A111" s="223"/>
      <c r="B111" s="224"/>
      <c r="C111" s="225" t="s">
        <v>332</v>
      </c>
      <c r="D111" s="226"/>
      <c r="E111" s="227">
        <v>205</v>
      </c>
      <c r="F111" s="220"/>
      <c r="G111" s="220"/>
      <c r="H111" s="220"/>
      <c r="I111" s="220"/>
      <c r="J111" s="220"/>
      <c r="K111" s="220"/>
      <c r="L111" s="220"/>
      <c r="M111" s="220"/>
      <c r="N111" s="221"/>
      <c r="O111" s="221"/>
      <c r="P111" s="221"/>
      <c r="Q111" s="221"/>
      <c r="R111" s="220"/>
      <c r="S111" s="220"/>
      <c r="T111" s="220"/>
      <c r="U111" s="220"/>
      <c r="V111" s="220"/>
      <c r="W111" s="220"/>
      <c r="X111" s="220"/>
      <c r="Y111" s="220"/>
      <c r="Z111" s="222"/>
      <c r="AA111" s="222"/>
      <c r="AB111" s="222"/>
      <c r="AC111" s="222"/>
      <c r="AD111" s="222"/>
      <c r="AE111" s="222"/>
      <c r="AF111" s="222"/>
      <c r="AG111" s="222" t="s">
        <v>298</v>
      </c>
      <c r="AH111" s="222">
        <v>5</v>
      </c>
      <c r="AI111" s="222"/>
      <c r="AJ111" s="222"/>
      <c r="AK111" s="222"/>
      <c r="AL111" s="222"/>
      <c r="AM111" s="222"/>
      <c r="AN111" s="222"/>
      <c r="AO111" s="222"/>
      <c r="AP111" s="222"/>
      <c r="AQ111" s="222"/>
      <c r="AR111" s="222"/>
      <c r="AS111" s="222"/>
      <c r="AT111" s="222"/>
      <c r="AU111" s="222"/>
      <c r="AV111" s="222"/>
      <c r="AW111" s="222"/>
      <c r="AX111" s="222"/>
      <c r="AY111" s="222"/>
      <c r="AZ111" s="222"/>
      <c r="BA111" s="222"/>
      <c r="BB111" s="222"/>
      <c r="BC111" s="222"/>
      <c r="BD111" s="222"/>
      <c r="BE111" s="222"/>
      <c r="BF111" s="222"/>
      <c r="BG111" s="222"/>
      <c r="BH111" s="222"/>
    </row>
    <row r="112" spans="1:60" outlineLevel="3">
      <c r="A112" s="223"/>
      <c r="B112" s="224"/>
      <c r="C112" s="225" t="s">
        <v>333</v>
      </c>
      <c r="D112" s="226"/>
      <c r="E112" s="227">
        <v>35</v>
      </c>
      <c r="F112" s="220"/>
      <c r="G112" s="220"/>
      <c r="H112" s="220"/>
      <c r="I112" s="220"/>
      <c r="J112" s="220"/>
      <c r="K112" s="220"/>
      <c r="L112" s="220"/>
      <c r="M112" s="220"/>
      <c r="N112" s="221"/>
      <c r="O112" s="221"/>
      <c r="P112" s="221"/>
      <c r="Q112" s="221"/>
      <c r="R112" s="220"/>
      <c r="S112" s="220"/>
      <c r="T112" s="220"/>
      <c r="U112" s="220"/>
      <c r="V112" s="220"/>
      <c r="W112" s="220"/>
      <c r="X112" s="220"/>
      <c r="Y112" s="220"/>
      <c r="Z112" s="222"/>
      <c r="AA112" s="222"/>
      <c r="AB112" s="222"/>
      <c r="AC112" s="222"/>
      <c r="AD112" s="222"/>
      <c r="AE112" s="222"/>
      <c r="AF112" s="222"/>
      <c r="AG112" s="222" t="s">
        <v>298</v>
      </c>
      <c r="AH112" s="222">
        <v>5</v>
      </c>
      <c r="AI112" s="222"/>
      <c r="AJ112" s="222"/>
      <c r="AK112" s="222"/>
      <c r="AL112" s="222"/>
      <c r="AM112" s="222"/>
      <c r="AN112" s="222"/>
      <c r="AO112" s="222"/>
      <c r="AP112" s="222"/>
      <c r="AQ112" s="222"/>
      <c r="AR112" s="222"/>
      <c r="AS112" s="222"/>
      <c r="AT112" s="222"/>
      <c r="AU112" s="222"/>
      <c r="AV112" s="222"/>
      <c r="AW112" s="222"/>
      <c r="AX112" s="222"/>
      <c r="AY112" s="222"/>
      <c r="AZ112" s="222"/>
      <c r="BA112" s="222"/>
      <c r="BB112" s="222"/>
      <c r="BC112" s="222"/>
      <c r="BD112" s="222"/>
      <c r="BE112" s="222"/>
      <c r="BF112" s="222"/>
      <c r="BG112" s="222"/>
      <c r="BH112" s="222"/>
    </row>
    <row r="113" spans="1:60" outlineLevel="3">
      <c r="A113" s="223"/>
      <c r="B113" s="224"/>
      <c r="C113" s="225" t="s">
        <v>441</v>
      </c>
      <c r="D113" s="226"/>
      <c r="E113" s="227">
        <v>13</v>
      </c>
      <c r="F113" s="220"/>
      <c r="G113" s="220"/>
      <c r="H113" s="220"/>
      <c r="I113" s="220"/>
      <c r="J113" s="220"/>
      <c r="K113" s="220"/>
      <c r="L113" s="220"/>
      <c r="M113" s="220"/>
      <c r="N113" s="221"/>
      <c r="O113" s="221"/>
      <c r="P113" s="221"/>
      <c r="Q113" s="221"/>
      <c r="R113" s="220"/>
      <c r="S113" s="220"/>
      <c r="T113" s="220"/>
      <c r="U113" s="220"/>
      <c r="V113" s="220"/>
      <c r="W113" s="220"/>
      <c r="X113" s="220"/>
      <c r="Y113" s="220"/>
      <c r="Z113" s="222"/>
      <c r="AA113" s="222"/>
      <c r="AB113" s="222"/>
      <c r="AC113" s="222"/>
      <c r="AD113" s="222"/>
      <c r="AE113" s="222"/>
      <c r="AF113" s="222"/>
      <c r="AG113" s="222" t="s">
        <v>298</v>
      </c>
      <c r="AH113" s="222">
        <v>5</v>
      </c>
      <c r="AI113" s="222"/>
      <c r="AJ113" s="222"/>
      <c r="AK113" s="222"/>
      <c r="AL113" s="222"/>
      <c r="AM113" s="222"/>
      <c r="AN113" s="222"/>
      <c r="AO113" s="222"/>
      <c r="AP113" s="222"/>
      <c r="AQ113" s="222"/>
      <c r="AR113" s="222"/>
      <c r="AS113" s="222"/>
      <c r="AT113" s="222"/>
      <c r="AU113" s="222"/>
      <c r="AV113" s="222"/>
      <c r="AW113" s="222"/>
      <c r="AX113" s="222"/>
      <c r="AY113" s="222"/>
      <c r="AZ113" s="222"/>
      <c r="BA113" s="222"/>
      <c r="BB113" s="222"/>
      <c r="BC113" s="222"/>
      <c r="BD113" s="222"/>
      <c r="BE113" s="222"/>
      <c r="BF113" s="222"/>
      <c r="BG113" s="222"/>
      <c r="BH113" s="222"/>
    </row>
    <row r="114" spans="1:60" outlineLevel="3">
      <c r="A114" s="223"/>
      <c r="B114" s="224"/>
      <c r="C114" s="225" t="s">
        <v>442</v>
      </c>
      <c r="D114" s="226"/>
      <c r="E114" s="227">
        <v>14</v>
      </c>
      <c r="F114" s="220"/>
      <c r="G114" s="220"/>
      <c r="H114" s="220"/>
      <c r="I114" s="220"/>
      <c r="J114" s="220"/>
      <c r="K114" s="220"/>
      <c r="L114" s="220"/>
      <c r="M114" s="220"/>
      <c r="N114" s="221"/>
      <c r="O114" s="221"/>
      <c r="P114" s="221"/>
      <c r="Q114" s="221"/>
      <c r="R114" s="220"/>
      <c r="S114" s="220"/>
      <c r="T114" s="220"/>
      <c r="U114" s="220"/>
      <c r="V114" s="220"/>
      <c r="W114" s="220"/>
      <c r="X114" s="220"/>
      <c r="Y114" s="220"/>
      <c r="Z114" s="222"/>
      <c r="AA114" s="222"/>
      <c r="AB114" s="222"/>
      <c r="AC114" s="222"/>
      <c r="AD114" s="222"/>
      <c r="AE114" s="222"/>
      <c r="AF114" s="222"/>
      <c r="AG114" s="222" t="s">
        <v>298</v>
      </c>
      <c r="AH114" s="222">
        <v>5</v>
      </c>
      <c r="AI114" s="222"/>
      <c r="AJ114" s="222"/>
      <c r="AK114" s="222"/>
      <c r="AL114" s="222"/>
      <c r="AM114" s="222"/>
      <c r="AN114" s="222"/>
      <c r="AO114" s="222"/>
      <c r="AP114" s="222"/>
      <c r="AQ114" s="222"/>
      <c r="AR114" s="222"/>
      <c r="AS114" s="222"/>
      <c r="AT114" s="222"/>
      <c r="AU114" s="222"/>
      <c r="AV114" s="222"/>
      <c r="AW114" s="222"/>
      <c r="AX114" s="222"/>
      <c r="AY114" s="222"/>
      <c r="AZ114" s="222"/>
      <c r="BA114" s="222"/>
      <c r="BB114" s="222"/>
      <c r="BC114" s="222"/>
      <c r="BD114" s="222"/>
      <c r="BE114" s="222"/>
      <c r="BF114" s="222"/>
      <c r="BG114" s="222"/>
      <c r="BH114" s="222"/>
    </row>
    <row r="115" spans="1:60" outlineLevel="1">
      <c r="A115" s="228">
        <v>52</v>
      </c>
      <c r="B115" s="229" t="s">
        <v>443</v>
      </c>
      <c r="C115" s="230" t="s">
        <v>444</v>
      </c>
      <c r="D115" s="231" t="s">
        <v>49</v>
      </c>
      <c r="E115" s="232">
        <v>114</v>
      </c>
      <c r="F115" s="233"/>
      <c r="G115" s="234">
        <f>ROUND(E115*F115,2)</f>
        <v>0</v>
      </c>
      <c r="H115" s="219"/>
      <c r="I115" s="220">
        <f>ROUND(E115*H115,2)</f>
        <v>0</v>
      </c>
      <c r="J115" s="219"/>
      <c r="K115" s="220">
        <f>ROUND(E115*J115,2)</f>
        <v>0</v>
      </c>
      <c r="L115" s="220">
        <v>21</v>
      </c>
      <c r="M115" s="220">
        <f>G115*(1+L115/100)</f>
        <v>0</v>
      </c>
      <c r="N115" s="221">
        <v>2.3000000000000001E-4</v>
      </c>
      <c r="O115" s="221">
        <f>ROUND(E115*N115,2)</f>
        <v>0.03</v>
      </c>
      <c r="P115" s="221">
        <v>0</v>
      </c>
      <c r="Q115" s="221">
        <f>ROUND(E115*P115,2)</f>
        <v>0</v>
      </c>
      <c r="R115" s="220"/>
      <c r="S115" s="220" t="s">
        <v>293</v>
      </c>
      <c r="T115" s="220" t="s">
        <v>293</v>
      </c>
      <c r="U115" s="220">
        <v>0.10191</v>
      </c>
      <c r="V115" s="220">
        <f>ROUND(E115*U115,2)</f>
        <v>11.62</v>
      </c>
      <c r="W115" s="220"/>
      <c r="X115" s="220" t="s">
        <v>294</v>
      </c>
      <c r="Y115" s="220" t="s">
        <v>310</v>
      </c>
      <c r="Z115" s="222"/>
      <c r="AA115" s="222"/>
      <c r="AB115" s="222"/>
      <c r="AC115" s="222"/>
      <c r="AD115" s="222"/>
      <c r="AE115" s="222"/>
      <c r="AF115" s="222"/>
      <c r="AG115" s="222" t="s">
        <v>296</v>
      </c>
      <c r="AH115" s="222"/>
      <c r="AI115" s="222"/>
      <c r="AJ115" s="222"/>
      <c r="AK115" s="222"/>
      <c r="AL115" s="222"/>
      <c r="AM115" s="222"/>
      <c r="AN115" s="222"/>
      <c r="AO115" s="222"/>
      <c r="AP115" s="222"/>
      <c r="AQ115" s="222"/>
      <c r="AR115" s="222"/>
      <c r="AS115" s="222"/>
      <c r="AT115" s="222"/>
      <c r="AU115" s="222"/>
      <c r="AV115" s="222"/>
      <c r="AW115" s="222"/>
      <c r="AX115" s="222"/>
      <c r="AY115" s="222"/>
      <c r="AZ115" s="222"/>
      <c r="BA115" s="222"/>
      <c r="BB115" s="222"/>
      <c r="BC115" s="222"/>
      <c r="BD115" s="222"/>
      <c r="BE115" s="222"/>
      <c r="BF115" s="222"/>
      <c r="BG115" s="222"/>
      <c r="BH115" s="222"/>
    </row>
    <row r="116" spans="1:60" outlineLevel="1">
      <c r="A116" s="228">
        <v>53</v>
      </c>
      <c r="B116" s="229" t="s">
        <v>445</v>
      </c>
      <c r="C116" s="230" t="s">
        <v>446</v>
      </c>
      <c r="D116" s="231" t="s">
        <v>49</v>
      </c>
      <c r="E116" s="232">
        <v>773</v>
      </c>
      <c r="F116" s="233"/>
      <c r="G116" s="234">
        <f>ROUND(E116*F116,2)</f>
        <v>0</v>
      </c>
      <c r="H116" s="219"/>
      <c r="I116" s="220">
        <f>ROUND(E116*H116,2)</f>
        <v>0</v>
      </c>
      <c r="J116" s="219"/>
      <c r="K116" s="220">
        <f>ROUND(E116*J116,2)</f>
        <v>0</v>
      </c>
      <c r="L116" s="220">
        <v>21</v>
      </c>
      <c r="M116" s="220">
        <f>G116*(1+L116/100)</f>
        <v>0</v>
      </c>
      <c r="N116" s="221">
        <v>1.3999999999999999E-4</v>
      </c>
      <c r="O116" s="221">
        <f>ROUND(E116*N116,2)</f>
        <v>0.11</v>
      </c>
      <c r="P116" s="221">
        <v>0</v>
      </c>
      <c r="Q116" s="221">
        <f>ROUND(E116*P116,2)</f>
        <v>0</v>
      </c>
      <c r="R116" s="220"/>
      <c r="S116" s="220" t="s">
        <v>293</v>
      </c>
      <c r="T116" s="220" t="s">
        <v>293</v>
      </c>
      <c r="U116" s="220">
        <v>0.10191</v>
      </c>
      <c r="V116" s="220">
        <f>ROUND(E116*U116,2)</f>
        <v>78.78</v>
      </c>
      <c r="W116" s="220"/>
      <c r="X116" s="220" t="s">
        <v>294</v>
      </c>
      <c r="Y116" s="220" t="s">
        <v>310</v>
      </c>
      <c r="Z116" s="222"/>
      <c r="AA116" s="222"/>
      <c r="AB116" s="222"/>
      <c r="AC116" s="222"/>
      <c r="AD116" s="222"/>
      <c r="AE116" s="222"/>
      <c r="AF116" s="222"/>
      <c r="AG116" s="222" t="s">
        <v>296</v>
      </c>
      <c r="AH116" s="222"/>
      <c r="AI116" s="222"/>
      <c r="AJ116" s="222"/>
      <c r="AK116" s="222"/>
      <c r="AL116" s="222"/>
      <c r="AM116" s="222"/>
      <c r="AN116" s="222"/>
      <c r="AO116" s="222"/>
      <c r="AP116" s="222"/>
      <c r="AQ116" s="222"/>
      <c r="AR116" s="222"/>
      <c r="AS116" s="222"/>
      <c r="AT116" s="222"/>
      <c r="AU116" s="222"/>
      <c r="AV116" s="222"/>
      <c r="AW116" s="222"/>
      <c r="AX116" s="222"/>
      <c r="AY116" s="222"/>
      <c r="AZ116" s="222"/>
      <c r="BA116" s="222"/>
      <c r="BB116" s="222"/>
      <c r="BC116" s="222"/>
      <c r="BD116" s="222"/>
      <c r="BE116" s="222"/>
      <c r="BF116" s="222"/>
      <c r="BG116" s="222"/>
      <c r="BH116" s="222"/>
    </row>
    <row r="117" spans="1:60" outlineLevel="1">
      <c r="A117" s="228">
        <v>54</v>
      </c>
      <c r="B117" s="229" t="s">
        <v>447</v>
      </c>
      <c r="C117" s="230" t="s">
        <v>448</v>
      </c>
      <c r="D117" s="231" t="s">
        <v>49</v>
      </c>
      <c r="E117" s="232">
        <v>227</v>
      </c>
      <c r="F117" s="233"/>
      <c r="G117" s="234">
        <f>ROUND(E117*F117,2)</f>
        <v>0</v>
      </c>
      <c r="H117" s="219"/>
      <c r="I117" s="220">
        <f>ROUND(E117*H117,2)</f>
        <v>0</v>
      </c>
      <c r="J117" s="219"/>
      <c r="K117" s="220">
        <f>ROUND(E117*J117,2)</f>
        <v>0</v>
      </c>
      <c r="L117" s="220">
        <v>21</v>
      </c>
      <c r="M117" s="220">
        <f>G117*(1+L117/100)</f>
        <v>0</v>
      </c>
      <c r="N117" s="221">
        <v>1.4999999999999999E-4</v>
      </c>
      <c r="O117" s="221">
        <f>ROUND(E117*N117,2)</f>
        <v>0.03</v>
      </c>
      <c r="P117" s="221">
        <v>0</v>
      </c>
      <c r="Q117" s="221">
        <f>ROUND(E117*P117,2)</f>
        <v>0</v>
      </c>
      <c r="R117" s="220"/>
      <c r="S117" s="220" t="s">
        <v>293</v>
      </c>
      <c r="T117" s="220" t="s">
        <v>293</v>
      </c>
      <c r="U117" s="220">
        <v>0.10902000000000001</v>
      </c>
      <c r="V117" s="220">
        <f>ROUND(E117*U117,2)</f>
        <v>24.75</v>
      </c>
      <c r="W117" s="220"/>
      <c r="X117" s="220" t="s">
        <v>294</v>
      </c>
      <c r="Y117" s="220" t="s">
        <v>310</v>
      </c>
      <c r="Z117" s="222"/>
      <c r="AA117" s="222"/>
      <c r="AB117" s="222"/>
      <c r="AC117" s="222"/>
      <c r="AD117" s="222"/>
      <c r="AE117" s="222"/>
      <c r="AF117" s="222"/>
      <c r="AG117" s="222" t="s">
        <v>296</v>
      </c>
      <c r="AH117" s="222"/>
      <c r="AI117" s="222"/>
      <c r="AJ117" s="222"/>
      <c r="AK117" s="222"/>
      <c r="AL117" s="222"/>
      <c r="AM117" s="222"/>
      <c r="AN117" s="222"/>
      <c r="AO117" s="222"/>
      <c r="AP117" s="222"/>
      <c r="AQ117" s="222"/>
      <c r="AR117" s="222"/>
      <c r="AS117" s="222"/>
      <c r="AT117" s="222"/>
      <c r="AU117" s="222"/>
      <c r="AV117" s="222"/>
      <c r="AW117" s="222"/>
      <c r="AX117" s="222"/>
      <c r="AY117" s="222"/>
      <c r="AZ117" s="222"/>
      <c r="BA117" s="222"/>
      <c r="BB117" s="222"/>
      <c r="BC117" s="222"/>
      <c r="BD117" s="222"/>
      <c r="BE117" s="222"/>
      <c r="BF117" s="222"/>
      <c r="BG117" s="222"/>
      <c r="BH117" s="222"/>
    </row>
    <row r="118" spans="1:60">
      <c r="A118" s="203" t="s">
        <v>288</v>
      </c>
      <c r="B118" s="204" t="s">
        <v>253</v>
      </c>
      <c r="C118" s="205" t="s">
        <v>254</v>
      </c>
      <c r="D118" s="206"/>
      <c r="E118" s="207"/>
      <c r="F118" s="208"/>
      <c r="G118" s="209">
        <f>SUMIF(AG119:AG125,"&lt;&gt;NOR",G119:G125)</f>
        <v>0</v>
      </c>
      <c r="H118" s="210"/>
      <c r="I118" s="210">
        <f>SUM(I119:I125)</f>
        <v>0</v>
      </c>
      <c r="J118" s="210"/>
      <c r="K118" s="210">
        <f>SUM(K119:K125)</f>
        <v>0</v>
      </c>
      <c r="L118" s="210"/>
      <c r="M118" s="210">
        <f>SUM(M119:M125)</f>
        <v>0</v>
      </c>
      <c r="N118" s="211"/>
      <c r="O118" s="211">
        <f>SUM(O119:O125)</f>
        <v>0</v>
      </c>
      <c r="P118" s="211"/>
      <c r="Q118" s="211">
        <f>SUM(Q119:Q125)</f>
        <v>0</v>
      </c>
      <c r="R118" s="210"/>
      <c r="S118" s="210"/>
      <c r="T118" s="210"/>
      <c r="U118" s="210"/>
      <c r="V118" s="210">
        <f>SUM(V119:V125)</f>
        <v>17.649999999999999</v>
      </c>
      <c r="W118" s="210"/>
      <c r="X118" s="210"/>
      <c r="Y118" s="210"/>
      <c r="AG118" s="55" t="s">
        <v>289</v>
      </c>
    </row>
    <row r="119" spans="1:60" outlineLevel="1">
      <c r="A119" s="228">
        <v>55</v>
      </c>
      <c r="B119" s="229" t="s">
        <v>449</v>
      </c>
      <c r="C119" s="230" t="s">
        <v>450</v>
      </c>
      <c r="D119" s="231" t="s">
        <v>366</v>
      </c>
      <c r="E119" s="232">
        <v>9.2038799999999998</v>
      </c>
      <c r="F119" s="233"/>
      <c r="G119" s="234">
        <f t="shared" ref="G119:G125" si="0">ROUND(E119*F119,2)</f>
        <v>0</v>
      </c>
      <c r="H119" s="219"/>
      <c r="I119" s="220">
        <f t="shared" ref="I119:I125" si="1">ROUND(E119*H119,2)</f>
        <v>0</v>
      </c>
      <c r="J119" s="219"/>
      <c r="K119" s="220">
        <f t="shared" ref="K119:K125" si="2">ROUND(E119*J119,2)</f>
        <v>0</v>
      </c>
      <c r="L119" s="220">
        <v>21</v>
      </c>
      <c r="M119" s="220">
        <f t="shared" ref="M119:M125" si="3">G119*(1+L119/100)</f>
        <v>0</v>
      </c>
      <c r="N119" s="221">
        <v>0</v>
      </c>
      <c r="O119" s="221">
        <f t="shared" ref="O119:O125" si="4">ROUND(E119*N119,2)</f>
        <v>0</v>
      </c>
      <c r="P119" s="221">
        <v>0</v>
      </c>
      <c r="Q119" s="221">
        <f t="shared" ref="Q119:Q125" si="5">ROUND(E119*P119,2)</f>
        <v>0</v>
      </c>
      <c r="R119" s="220"/>
      <c r="S119" s="220" t="s">
        <v>293</v>
      </c>
      <c r="T119" s="220" t="s">
        <v>293</v>
      </c>
      <c r="U119" s="220">
        <v>0.16400000000000001</v>
      </c>
      <c r="V119" s="220">
        <f t="shared" ref="V119:V125" si="6">ROUND(E119*U119,2)</f>
        <v>1.51</v>
      </c>
      <c r="W119" s="220"/>
      <c r="X119" s="220" t="s">
        <v>451</v>
      </c>
      <c r="Y119" s="220" t="s">
        <v>310</v>
      </c>
      <c r="Z119" s="222"/>
      <c r="AA119" s="222"/>
      <c r="AB119" s="222"/>
      <c r="AC119" s="222"/>
      <c r="AD119" s="222"/>
      <c r="AE119" s="222"/>
      <c r="AF119" s="222"/>
      <c r="AG119" s="222" t="s">
        <v>452</v>
      </c>
      <c r="AH119" s="222"/>
      <c r="AI119" s="222"/>
      <c r="AJ119" s="222"/>
      <c r="AK119" s="222"/>
      <c r="AL119" s="222"/>
      <c r="AM119" s="222"/>
      <c r="AN119" s="222"/>
      <c r="AO119" s="222"/>
      <c r="AP119" s="222"/>
      <c r="AQ119" s="222"/>
      <c r="AR119" s="222"/>
      <c r="AS119" s="222"/>
      <c r="AT119" s="222"/>
      <c r="AU119" s="222"/>
      <c r="AV119" s="222"/>
      <c r="AW119" s="222"/>
      <c r="AX119" s="222"/>
      <c r="AY119" s="222"/>
      <c r="AZ119" s="222"/>
      <c r="BA119" s="222"/>
      <c r="BB119" s="222"/>
      <c r="BC119" s="222"/>
      <c r="BD119" s="222"/>
      <c r="BE119" s="222"/>
      <c r="BF119" s="222"/>
      <c r="BG119" s="222"/>
      <c r="BH119" s="222"/>
    </row>
    <row r="120" spans="1:60" outlineLevel="1">
      <c r="A120" s="228">
        <v>56</v>
      </c>
      <c r="B120" s="229" t="s">
        <v>453</v>
      </c>
      <c r="C120" s="230" t="s">
        <v>454</v>
      </c>
      <c r="D120" s="231" t="s">
        <v>366</v>
      </c>
      <c r="E120" s="232">
        <v>9.2038799999999998</v>
      </c>
      <c r="F120" s="233"/>
      <c r="G120" s="234">
        <f t="shared" si="0"/>
        <v>0</v>
      </c>
      <c r="H120" s="219"/>
      <c r="I120" s="220">
        <f t="shared" si="1"/>
        <v>0</v>
      </c>
      <c r="J120" s="219"/>
      <c r="K120" s="220">
        <f t="shared" si="2"/>
        <v>0</v>
      </c>
      <c r="L120" s="220">
        <v>21</v>
      </c>
      <c r="M120" s="220">
        <f t="shared" si="3"/>
        <v>0</v>
      </c>
      <c r="N120" s="221">
        <v>0</v>
      </c>
      <c r="O120" s="221">
        <f t="shared" si="4"/>
        <v>0</v>
      </c>
      <c r="P120" s="221">
        <v>0</v>
      </c>
      <c r="Q120" s="221">
        <f t="shared" si="5"/>
        <v>0</v>
      </c>
      <c r="R120" s="220"/>
      <c r="S120" s="220" t="s">
        <v>293</v>
      </c>
      <c r="T120" s="220" t="s">
        <v>293</v>
      </c>
      <c r="U120" s="220">
        <v>0.49</v>
      </c>
      <c r="V120" s="220">
        <f t="shared" si="6"/>
        <v>4.51</v>
      </c>
      <c r="W120" s="220"/>
      <c r="X120" s="220" t="s">
        <v>451</v>
      </c>
      <c r="Y120" s="220" t="s">
        <v>310</v>
      </c>
      <c r="Z120" s="222"/>
      <c r="AA120" s="222"/>
      <c r="AB120" s="222"/>
      <c r="AC120" s="222"/>
      <c r="AD120" s="222"/>
      <c r="AE120" s="222"/>
      <c r="AF120" s="222"/>
      <c r="AG120" s="222" t="s">
        <v>452</v>
      </c>
      <c r="AH120" s="222"/>
      <c r="AI120" s="222"/>
      <c r="AJ120" s="222"/>
      <c r="AK120" s="222"/>
      <c r="AL120" s="222"/>
      <c r="AM120" s="222"/>
      <c r="AN120" s="222"/>
      <c r="AO120" s="222"/>
      <c r="AP120" s="222"/>
      <c r="AQ120" s="222"/>
      <c r="AR120" s="222"/>
      <c r="AS120" s="222"/>
      <c r="AT120" s="222"/>
      <c r="AU120" s="222"/>
      <c r="AV120" s="222"/>
      <c r="AW120" s="222"/>
      <c r="AX120" s="222"/>
      <c r="AY120" s="222"/>
      <c r="AZ120" s="222"/>
      <c r="BA120" s="222"/>
      <c r="BB120" s="222"/>
      <c r="BC120" s="222"/>
      <c r="BD120" s="222"/>
      <c r="BE120" s="222"/>
      <c r="BF120" s="222"/>
      <c r="BG120" s="222"/>
      <c r="BH120" s="222"/>
    </row>
    <row r="121" spans="1:60" outlineLevel="1">
      <c r="A121" s="228">
        <v>57</v>
      </c>
      <c r="B121" s="229" t="s">
        <v>455</v>
      </c>
      <c r="C121" s="230" t="s">
        <v>456</v>
      </c>
      <c r="D121" s="231" t="s">
        <v>366</v>
      </c>
      <c r="E121" s="232">
        <v>9.2038799999999998</v>
      </c>
      <c r="F121" s="233"/>
      <c r="G121" s="234">
        <f t="shared" si="0"/>
        <v>0</v>
      </c>
      <c r="H121" s="219"/>
      <c r="I121" s="220">
        <f t="shared" si="1"/>
        <v>0</v>
      </c>
      <c r="J121" s="219"/>
      <c r="K121" s="220">
        <f t="shared" si="2"/>
        <v>0</v>
      </c>
      <c r="L121" s="220">
        <v>21</v>
      </c>
      <c r="M121" s="220">
        <f t="shared" si="3"/>
        <v>0</v>
      </c>
      <c r="N121" s="221">
        <v>0</v>
      </c>
      <c r="O121" s="221">
        <f t="shared" si="4"/>
        <v>0</v>
      </c>
      <c r="P121" s="221">
        <v>0</v>
      </c>
      <c r="Q121" s="221">
        <f t="shared" si="5"/>
        <v>0</v>
      </c>
      <c r="R121" s="220"/>
      <c r="S121" s="220" t="s">
        <v>293</v>
      </c>
      <c r="T121" s="220" t="s">
        <v>293</v>
      </c>
      <c r="U121" s="220">
        <v>0</v>
      </c>
      <c r="V121" s="220">
        <f t="shared" si="6"/>
        <v>0</v>
      </c>
      <c r="W121" s="220"/>
      <c r="X121" s="220" t="s">
        <v>451</v>
      </c>
      <c r="Y121" s="220" t="s">
        <v>310</v>
      </c>
      <c r="Z121" s="222"/>
      <c r="AA121" s="222"/>
      <c r="AB121" s="222"/>
      <c r="AC121" s="222"/>
      <c r="AD121" s="222"/>
      <c r="AE121" s="222"/>
      <c r="AF121" s="222"/>
      <c r="AG121" s="222" t="s">
        <v>452</v>
      </c>
      <c r="AH121" s="222"/>
      <c r="AI121" s="222"/>
      <c r="AJ121" s="222"/>
      <c r="AK121" s="222"/>
      <c r="AL121" s="222"/>
      <c r="AM121" s="222"/>
      <c r="AN121" s="222"/>
      <c r="AO121" s="222"/>
      <c r="AP121" s="222"/>
      <c r="AQ121" s="222"/>
      <c r="AR121" s="222"/>
      <c r="AS121" s="222"/>
      <c r="AT121" s="222"/>
      <c r="AU121" s="222"/>
      <c r="AV121" s="222"/>
      <c r="AW121" s="222"/>
      <c r="AX121" s="222"/>
      <c r="AY121" s="222"/>
      <c r="AZ121" s="222"/>
      <c r="BA121" s="222"/>
      <c r="BB121" s="222"/>
      <c r="BC121" s="222"/>
      <c r="BD121" s="222"/>
      <c r="BE121" s="222"/>
      <c r="BF121" s="222"/>
      <c r="BG121" s="222"/>
      <c r="BH121" s="222"/>
    </row>
    <row r="122" spans="1:60" outlineLevel="1">
      <c r="A122" s="228">
        <v>58</v>
      </c>
      <c r="B122" s="229" t="s">
        <v>457</v>
      </c>
      <c r="C122" s="230" t="s">
        <v>458</v>
      </c>
      <c r="D122" s="231" t="s">
        <v>366</v>
      </c>
      <c r="E122" s="232">
        <v>9.2038799999999998</v>
      </c>
      <c r="F122" s="233"/>
      <c r="G122" s="234">
        <f t="shared" si="0"/>
        <v>0</v>
      </c>
      <c r="H122" s="219"/>
      <c r="I122" s="220">
        <f t="shared" si="1"/>
        <v>0</v>
      </c>
      <c r="J122" s="219"/>
      <c r="K122" s="220">
        <f t="shared" si="2"/>
        <v>0</v>
      </c>
      <c r="L122" s="220">
        <v>21</v>
      </c>
      <c r="M122" s="220">
        <f t="shared" si="3"/>
        <v>0</v>
      </c>
      <c r="N122" s="221">
        <v>0</v>
      </c>
      <c r="O122" s="221">
        <f t="shared" si="4"/>
        <v>0</v>
      </c>
      <c r="P122" s="221">
        <v>0</v>
      </c>
      <c r="Q122" s="221">
        <f t="shared" si="5"/>
        <v>0</v>
      </c>
      <c r="R122" s="220"/>
      <c r="S122" s="220" t="s">
        <v>293</v>
      </c>
      <c r="T122" s="220" t="s">
        <v>293</v>
      </c>
      <c r="U122" s="220">
        <v>0.94199999999999995</v>
      </c>
      <c r="V122" s="220">
        <f t="shared" si="6"/>
        <v>8.67</v>
      </c>
      <c r="W122" s="220"/>
      <c r="X122" s="220" t="s">
        <v>451</v>
      </c>
      <c r="Y122" s="220" t="s">
        <v>310</v>
      </c>
      <c r="Z122" s="222"/>
      <c r="AA122" s="222"/>
      <c r="AB122" s="222"/>
      <c r="AC122" s="222"/>
      <c r="AD122" s="222"/>
      <c r="AE122" s="222"/>
      <c r="AF122" s="222"/>
      <c r="AG122" s="222" t="s">
        <v>452</v>
      </c>
      <c r="AH122" s="222"/>
      <c r="AI122" s="222"/>
      <c r="AJ122" s="222"/>
      <c r="AK122" s="222"/>
      <c r="AL122" s="222"/>
      <c r="AM122" s="222"/>
      <c r="AN122" s="222"/>
      <c r="AO122" s="222"/>
      <c r="AP122" s="222"/>
      <c r="AQ122" s="222"/>
      <c r="AR122" s="222"/>
      <c r="AS122" s="222"/>
      <c r="AT122" s="222"/>
      <c r="AU122" s="222"/>
      <c r="AV122" s="222"/>
      <c r="AW122" s="222"/>
      <c r="AX122" s="222"/>
      <c r="AY122" s="222"/>
      <c r="AZ122" s="222"/>
      <c r="BA122" s="222"/>
      <c r="BB122" s="222"/>
      <c r="BC122" s="222"/>
      <c r="BD122" s="222"/>
      <c r="BE122" s="222"/>
      <c r="BF122" s="222"/>
      <c r="BG122" s="222"/>
      <c r="BH122" s="222"/>
    </row>
    <row r="123" spans="1:60" outlineLevel="1">
      <c r="A123" s="228">
        <v>59</v>
      </c>
      <c r="B123" s="229" t="s">
        <v>459</v>
      </c>
      <c r="C123" s="230" t="s">
        <v>460</v>
      </c>
      <c r="D123" s="231" t="s">
        <v>366</v>
      </c>
      <c r="E123" s="232">
        <v>27.611640000000001</v>
      </c>
      <c r="F123" s="233"/>
      <c r="G123" s="234">
        <f t="shared" si="0"/>
        <v>0</v>
      </c>
      <c r="H123" s="219"/>
      <c r="I123" s="220">
        <f t="shared" si="1"/>
        <v>0</v>
      </c>
      <c r="J123" s="219"/>
      <c r="K123" s="220">
        <f t="shared" si="2"/>
        <v>0</v>
      </c>
      <c r="L123" s="220">
        <v>21</v>
      </c>
      <c r="M123" s="220">
        <f t="shared" si="3"/>
        <v>0</v>
      </c>
      <c r="N123" s="221">
        <v>0</v>
      </c>
      <c r="O123" s="221">
        <f t="shared" si="4"/>
        <v>0</v>
      </c>
      <c r="P123" s="221">
        <v>0</v>
      </c>
      <c r="Q123" s="221">
        <f t="shared" si="5"/>
        <v>0</v>
      </c>
      <c r="R123" s="220"/>
      <c r="S123" s="220" t="s">
        <v>293</v>
      </c>
      <c r="T123" s="220" t="s">
        <v>293</v>
      </c>
      <c r="U123" s="220">
        <v>0.105</v>
      </c>
      <c r="V123" s="220">
        <f t="shared" si="6"/>
        <v>2.9</v>
      </c>
      <c r="W123" s="220"/>
      <c r="X123" s="220" t="s">
        <v>451</v>
      </c>
      <c r="Y123" s="220" t="s">
        <v>310</v>
      </c>
      <c r="Z123" s="222"/>
      <c r="AA123" s="222"/>
      <c r="AB123" s="222"/>
      <c r="AC123" s="222"/>
      <c r="AD123" s="222"/>
      <c r="AE123" s="222"/>
      <c r="AF123" s="222"/>
      <c r="AG123" s="222" t="s">
        <v>452</v>
      </c>
      <c r="AH123" s="222"/>
      <c r="AI123" s="222"/>
      <c r="AJ123" s="222"/>
      <c r="AK123" s="222"/>
      <c r="AL123" s="222"/>
      <c r="AM123" s="222"/>
      <c r="AN123" s="222"/>
      <c r="AO123" s="222"/>
      <c r="AP123" s="222"/>
      <c r="AQ123" s="222"/>
      <c r="AR123" s="222"/>
      <c r="AS123" s="222"/>
      <c r="AT123" s="222"/>
      <c r="AU123" s="222"/>
      <c r="AV123" s="222"/>
      <c r="AW123" s="222"/>
      <c r="AX123" s="222"/>
      <c r="AY123" s="222"/>
      <c r="AZ123" s="222"/>
      <c r="BA123" s="222"/>
      <c r="BB123" s="222"/>
      <c r="BC123" s="222"/>
      <c r="BD123" s="222"/>
      <c r="BE123" s="222"/>
      <c r="BF123" s="222"/>
      <c r="BG123" s="222"/>
      <c r="BH123" s="222"/>
    </row>
    <row r="124" spans="1:60" outlineLevel="1">
      <c r="A124" s="228">
        <v>60</v>
      </c>
      <c r="B124" s="229" t="s">
        <v>461</v>
      </c>
      <c r="C124" s="230" t="s">
        <v>462</v>
      </c>
      <c r="D124" s="231" t="s">
        <v>366</v>
      </c>
      <c r="E124" s="232">
        <v>9.2038799999999998</v>
      </c>
      <c r="F124" s="233"/>
      <c r="G124" s="234">
        <f t="shared" si="0"/>
        <v>0</v>
      </c>
      <c r="H124" s="219"/>
      <c r="I124" s="220">
        <f t="shared" si="1"/>
        <v>0</v>
      </c>
      <c r="J124" s="219"/>
      <c r="K124" s="220">
        <f t="shared" si="2"/>
        <v>0</v>
      </c>
      <c r="L124" s="220">
        <v>21</v>
      </c>
      <c r="M124" s="220">
        <f t="shared" si="3"/>
        <v>0</v>
      </c>
      <c r="N124" s="221">
        <v>0</v>
      </c>
      <c r="O124" s="221">
        <f t="shared" si="4"/>
        <v>0</v>
      </c>
      <c r="P124" s="221">
        <v>0</v>
      </c>
      <c r="Q124" s="221">
        <f t="shared" si="5"/>
        <v>0</v>
      </c>
      <c r="R124" s="220"/>
      <c r="S124" s="220" t="s">
        <v>463</v>
      </c>
      <c r="T124" s="220" t="s">
        <v>463</v>
      </c>
      <c r="U124" s="220">
        <v>0</v>
      </c>
      <c r="V124" s="220">
        <f t="shared" si="6"/>
        <v>0</v>
      </c>
      <c r="W124" s="220"/>
      <c r="X124" s="220" t="s">
        <v>451</v>
      </c>
      <c r="Y124" s="220" t="s">
        <v>310</v>
      </c>
      <c r="Z124" s="222"/>
      <c r="AA124" s="222"/>
      <c r="AB124" s="222"/>
      <c r="AC124" s="222"/>
      <c r="AD124" s="222"/>
      <c r="AE124" s="222"/>
      <c r="AF124" s="222"/>
      <c r="AG124" s="222" t="s">
        <v>452</v>
      </c>
      <c r="AH124" s="222"/>
      <c r="AI124" s="222"/>
      <c r="AJ124" s="222"/>
      <c r="AK124" s="222"/>
      <c r="AL124" s="222"/>
      <c r="AM124" s="222"/>
      <c r="AN124" s="222"/>
      <c r="AO124" s="222"/>
      <c r="AP124" s="222"/>
      <c r="AQ124" s="222"/>
      <c r="AR124" s="222"/>
      <c r="AS124" s="222"/>
      <c r="AT124" s="222"/>
      <c r="AU124" s="222"/>
      <c r="AV124" s="222"/>
      <c r="AW124" s="222"/>
      <c r="AX124" s="222"/>
      <c r="AY124" s="222"/>
      <c r="AZ124" s="222"/>
      <c r="BA124" s="222"/>
      <c r="BB124" s="222"/>
      <c r="BC124" s="222"/>
      <c r="BD124" s="222"/>
      <c r="BE124" s="222"/>
      <c r="BF124" s="222"/>
      <c r="BG124" s="222"/>
      <c r="BH124" s="222"/>
    </row>
    <row r="125" spans="1:60" outlineLevel="1">
      <c r="A125" s="212">
        <v>61</v>
      </c>
      <c r="B125" s="213" t="s">
        <v>464</v>
      </c>
      <c r="C125" s="214" t="s">
        <v>465</v>
      </c>
      <c r="D125" s="215" t="s">
        <v>366</v>
      </c>
      <c r="E125" s="216">
        <v>9.2038799999999998</v>
      </c>
      <c r="F125" s="217"/>
      <c r="G125" s="218">
        <f t="shared" si="0"/>
        <v>0</v>
      </c>
      <c r="H125" s="219"/>
      <c r="I125" s="220">
        <f t="shared" si="1"/>
        <v>0</v>
      </c>
      <c r="J125" s="219"/>
      <c r="K125" s="220">
        <f t="shared" si="2"/>
        <v>0</v>
      </c>
      <c r="L125" s="220">
        <v>21</v>
      </c>
      <c r="M125" s="220">
        <f t="shared" si="3"/>
        <v>0</v>
      </c>
      <c r="N125" s="221">
        <v>0</v>
      </c>
      <c r="O125" s="221">
        <f t="shared" si="4"/>
        <v>0</v>
      </c>
      <c r="P125" s="221">
        <v>0</v>
      </c>
      <c r="Q125" s="221">
        <f t="shared" si="5"/>
        <v>0</v>
      </c>
      <c r="R125" s="220"/>
      <c r="S125" s="220" t="s">
        <v>293</v>
      </c>
      <c r="T125" s="220" t="s">
        <v>293</v>
      </c>
      <c r="U125" s="220">
        <v>6.0000000000000001E-3</v>
      </c>
      <c r="V125" s="220">
        <f t="shared" si="6"/>
        <v>0.06</v>
      </c>
      <c r="W125" s="220"/>
      <c r="X125" s="220" t="s">
        <v>451</v>
      </c>
      <c r="Y125" s="220" t="s">
        <v>310</v>
      </c>
      <c r="Z125" s="222"/>
      <c r="AA125" s="222"/>
      <c r="AB125" s="222"/>
      <c r="AC125" s="222"/>
      <c r="AD125" s="222"/>
      <c r="AE125" s="222"/>
      <c r="AF125" s="222"/>
      <c r="AG125" s="222" t="s">
        <v>452</v>
      </c>
      <c r="AH125" s="222"/>
      <c r="AI125" s="222"/>
      <c r="AJ125" s="222"/>
      <c r="AK125" s="222"/>
      <c r="AL125" s="222"/>
      <c r="AM125" s="222"/>
      <c r="AN125" s="222"/>
      <c r="AO125" s="222"/>
      <c r="AP125" s="222"/>
      <c r="AQ125" s="222"/>
      <c r="AR125" s="222"/>
      <c r="AS125" s="222"/>
      <c r="AT125" s="222"/>
      <c r="AU125" s="222"/>
      <c r="AV125" s="222"/>
      <c r="AW125" s="222"/>
      <c r="AX125" s="222"/>
      <c r="AY125" s="222"/>
      <c r="AZ125" s="222"/>
      <c r="BA125" s="222"/>
      <c r="BB125" s="222"/>
      <c r="BC125" s="222"/>
      <c r="BD125" s="222"/>
      <c r="BE125" s="222"/>
      <c r="BF125" s="222"/>
      <c r="BG125" s="222"/>
      <c r="BH125" s="222"/>
    </row>
    <row r="126" spans="1:60">
      <c r="A126" s="198"/>
      <c r="B126" s="199"/>
      <c r="C126" s="238"/>
      <c r="D126" s="200"/>
      <c r="E126" s="198"/>
      <c r="F126" s="198"/>
      <c r="G126" s="198"/>
      <c r="H126" s="198"/>
      <c r="I126" s="198"/>
      <c r="J126" s="198"/>
      <c r="K126" s="198"/>
      <c r="L126" s="198"/>
      <c r="M126" s="198"/>
      <c r="N126" s="198"/>
      <c r="O126" s="198"/>
      <c r="P126" s="198"/>
      <c r="Q126" s="198"/>
      <c r="R126" s="198"/>
      <c r="S126" s="198"/>
      <c r="T126" s="198"/>
      <c r="U126" s="198"/>
      <c r="V126" s="198"/>
      <c r="W126" s="198"/>
      <c r="X126" s="198"/>
      <c r="Y126" s="198"/>
      <c r="AE126" s="55">
        <v>15</v>
      </c>
      <c r="AF126" s="55">
        <v>21</v>
      </c>
      <c r="AG126" s="55" t="s">
        <v>274</v>
      </c>
    </row>
    <row r="127" spans="1:60">
      <c r="A127" s="239"/>
      <c r="B127" s="240" t="s">
        <v>193</v>
      </c>
      <c r="C127" s="241"/>
      <c r="D127" s="242"/>
      <c r="E127" s="243"/>
      <c r="F127" s="243"/>
      <c r="G127" s="244">
        <f>G8+G19+G22+G30+G34+G43+G50+G52+G54+G56+G68+G85+G90+G100+G118</f>
        <v>0</v>
      </c>
      <c r="H127" s="198"/>
      <c r="I127" s="198"/>
      <c r="J127" s="198"/>
      <c r="K127" s="198"/>
      <c r="L127" s="198"/>
      <c r="M127" s="198"/>
      <c r="N127" s="198"/>
      <c r="O127" s="198"/>
      <c r="P127" s="198"/>
      <c r="Q127" s="198"/>
      <c r="R127" s="198"/>
      <c r="S127" s="198"/>
      <c r="T127" s="198"/>
      <c r="U127" s="198"/>
      <c r="V127" s="198"/>
      <c r="W127" s="198"/>
      <c r="X127" s="198"/>
      <c r="Y127" s="198"/>
      <c r="AE127" s="55">
        <f>SUMIF(L7:L125,AE126,G7:G125)</f>
        <v>0</v>
      </c>
      <c r="AF127" s="55">
        <f>SUMIF(L7:L125,AF126,G7:G125)</f>
        <v>0</v>
      </c>
      <c r="AG127" s="55" t="s">
        <v>466</v>
      </c>
    </row>
    <row r="128" spans="1:60">
      <c r="A128" s="198"/>
      <c r="B128" s="199"/>
      <c r="C128" s="238"/>
      <c r="D128" s="200"/>
      <c r="E128" s="198"/>
      <c r="F128" s="198"/>
      <c r="G128" s="198"/>
      <c r="H128" s="198"/>
      <c r="I128" s="198"/>
      <c r="J128" s="198"/>
      <c r="K128" s="198"/>
      <c r="L128" s="198"/>
      <c r="M128" s="198"/>
      <c r="N128" s="198"/>
      <c r="O128" s="198"/>
      <c r="P128" s="198"/>
      <c r="Q128" s="198"/>
      <c r="R128" s="198"/>
      <c r="S128" s="198"/>
      <c r="T128" s="198"/>
      <c r="U128" s="198"/>
      <c r="V128" s="198"/>
      <c r="W128" s="198"/>
      <c r="X128" s="198"/>
      <c r="Y128" s="198"/>
    </row>
    <row r="129" spans="1:33">
      <c r="A129" s="198"/>
      <c r="B129" s="199"/>
      <c r="C129" s="238"/>
      <c r="D129" s="200"/>
      <c r="E129" s="198"/>
      <c r="F129" s="198"/>
      <c r="G129" s="198"/>
      <c r="H129" s="198"/>
      <c r="I129" s="198"/>
      <c r="J129" s="198"/>
      <c r="K129" s="198"/>
      <c r="L129" s="198"/>
      <c r="M129" s="198"/>
      <c r="N129" s="198"/>
      <c r="O129" s="198"/>
      <c r="P129" s="198"/>
      <c r="Q129" s="198"/>
      <c r="R129" s="198"/>
      <c r="S129" s="198"/>
      <c r="T129" s="198"/>
      <c r="U129" s="198"/>
      <c r="V129" s="198"/>
      <c r="W129" s="198"/>
      <c r="X129" s="198"/>
      <c r="Y129" s="198"/>
    </row>
    <row r="130" spans="1:33">
      <c r="A130" s="1155" t="s">
        <v>467</v>
      </c>
      <c r="B130" s="1155"/>
      <c r="C130" s="1156"/>
      <c r="D130" s="200"/>
      <c r="E130" s="198"/>
      <c r="F130" s="198"/>
      <c r="G130" s="198"/>
      <c r="H130" s="198"/>
      <c r="I130" s="198"/>
      <c r="J130" s="198"/>
      <c r="K130" s="198"/>
      <c r="L130" s="198"/>
      <c r="M130" s="198"/>
      <c r="N130" s="198"/>
      <c r="O130" s="198"/>
      <c r="P130" s="198"/>
      <c r="Q130" s="198"/>
      <c r="R130" s="198"/>
      <c r="S130" s="198"/>
      <c r="T130" s="198"/>
      <c r="U130" s="198"/>
      <c r="V130" s="198"/>
      <c r="W130" s="198"/>
      <c r="X130" s="198"/>
      <c r="Y130" s="198"/>
    </row>
    <row r="131" spans="1:33">
      <c r="A131" s="1136"/>
      <c r="B131" s="1137"/>
      <c r="C131" s="1138"/>
      <c r="D131" s="1137"/>
      <c r="E131" s="1137"/>
      <c r="F131" s="1137"/>
      <c r="G131" s="1139"/>
      <c r="H131" s="198"/>
      <c r="I131" s="198"/>
      <c r="J131" s="198"/>
      <c r="K131" s="198"/>
      <c r="L131" s="198"/>
      <c r="M131" s="198"/>
      <c r="N131" s="198"/>
      <c r="O131" s="198"/>
      <c r="P131" s="198"/>
      <c r="Q131" s="198"/>
      <c r="R131" s="198"/>
      <c r="S131" s="198"/>
      <c r="T131" s="198"/>
      <c r="U131" s="198"/>
      <c r="V131" s="198"/>
      <c r="W131" s="198"/>
      <c r="X131" s="198"/>
      <c r="Y131" s="198"/>
      <c r="AG131" s="55" t="s">
        <v>468</v>
      </c>
    </row>
    <row r="132" spans="1:33">
      <c r="A132" s="1140"/>
      <c r="B132" s="1141"/>
      <c r="C132" s="1142"/>
      <c r="D132" s="1141"/>
      <c r="E132" s="1141"/>
      <c r="F132" s="1141"/>
      <c r="G132" s="1143"/>
      <c r="H132" s="198"/>
      <c r="I132" s="198"/>
      <c r="J132" s="198"/>
      <c r="K132" s="198"/>
      <c r="L132" s="198"/>
      <c r="M132" s="198"/>
      <c r="N132" s="198"/>
      <c r="O132" s="198"/>
      <c r="P132" s="198"/>
      <c r="Q132" s="198"/>
      <c r="R132" s="198"/>
      <c r="S132" s="198"/>
      <c r="T132" s="198"/>
      <c r="U132" s="198"/>
      <c r="V132" s="198"/>
      <c r="W132" s="198"/>
      <c r="X132" s="198"/>
      <c r="Y132" s="198"/>
    </row>
    <row r="133" spans="1:33">
      <c r="A133" s="1140"/>
      <c r="B133" s="1141"/>
      <c r="C133" s="1142"/>
      <c r="D133" s="1141"/>
      <c r="E133" s="1141"/>
      <c r="F133" s="1141"/>
      <c r="G133" s="1143"/>
      <c r="H133" s="198"/>
      <c r="I133" s="198"/>
      <c r="J133" s="198"/>
      <c r="K133" s="198"/>
      <c r="L133" s="198"/>
      <c r="M133" s="198"/>
      <c r="N133" s="198"/>
      <c r="O133" s="198"/>
      <c r="P133" s="198"/>
      <c r="Q133" s="198"/>
      <c r="R133" s="198"/>
      <c r="S133" s="198"/>
      <c r="T133" s="198"/>
      <c r="U133" s="198"/>
      <c r="V133" s="198"/>
      <c r="W133" s="198"/>
      <c r="X133" s="198"/>
      <c r="Y133" s="198"/>
    </row>
    <row r="134" spans="1:33">
      <c r="A134" s="1140"/>
      <c r="B134" s="1141"/>
      <c r="C134" s="1142"/>
      <c r="D134" s="1141"/>
      <c r="E134" s="1141"/>
      <c r="F134" s="1141"/>
      <c r="G134" s="1143"/>
      <c r="H134" s="198"/>
      <c r="I134" s="198"/>
      <c r="J134" s="198"/>
      <c r="K134" s="198"/>
      <c r="L134" s="198"/>
      <c r="M134" s="198"/>
      <c r="N134" s="198"/>
      <c r="O134" s="198"/>
      <c r="P134" s="198"/>
      <c r="Q134" s="198"/>
      <c r="R134" s="198"/>
      <c r="S134" s="198"/>
      <c r="T134" s="198"/>
      <c r="U134" s="198"/>
      <c r="V134" s="198"/>
      <c r="W134" s="198"/>
      <c r="X134" s="198"/>
      <c r="Y134" s="198"/>
    </row>
    <row r="135" spans="1:33">
      <c r="A135" s="1144"/>
      <c r="B135" s="1145"/>
      <c r="C135" s="1146"/>
      <c r="D135" s="1145"/>
      <c r="E135" s="1145"/>
      <c r="F135" s="1145"/>
      <c r="G135" s="1147"/>
      <c r="H135" s="198"/>
      <c r="I135" s="198"/>
      <c r="J135" s="198"/>
      <c r="K135" s="198"/>
      <c r="L135" s="198"/>
      <c r="M135" s="198"/>
      <c r="N135" s="198"/>
      <c r="O135" s="198"/>
      <c r="P135" s="198"/>
      <c r="Q135" s="198"/>
      <c r="R135" s="198"/>
      <c r="S135" s="198"/>
      <c r="T135" s="198"/>
      <c r="U135" s="198"/>
      <c r="V135" s="198"/>
      <c r="W135" s="198"/>
      <c r="X135" s="198"/>
      <c r="Y135" s="198"/>
    </row>
    <row r="136" spans="1:33">
      <c r="A136" s="198"/>
      <c r="B136" s="199"/>
      <c r="C136" s="238"/>
      <c r="D136" s="200"/>
      <c r="E136" s="198"/>
      <c r="F136" s="198"/>
      <c r="G136" s="198"/>
      <c r="H136" s="198"/>
      <c r="I136" s="198"/>
      <c r="J136" s="198"/>
      <c r="K136" s="198"/>
      <c r="L136" s="198"/>
      <c r="M136" s="198"/>
      <c r="N136" s="198"/>
      <c r="O136" s="198"/>
      <c r="P136" s="198"/>
      <c r="Q136" s="198"/>
      <c r="R136" s="198"/>
      <c r="S136" s="198"/>
      <c r="T136" s="198"/>
      <c r="U136" s="198"/>
      <c r="V136" s="198"/>
      <c r="W136" s="198"/>
      <c r="X136" s="198"/>
      <c r="Y136" s="198"/>
    </row>
    <row r="137" spans="1:33">
      <c r="C137" s="245"/>
      <c r="D137" s="140"/>
      <c r="AG137" s="55" t="s">
        <v>469</v>
      </c>
    </row>
    <row r="138" spans="1:33">
      <c r="D138" s="140"/>
    </row>
    <row r="139" spans="1:33">
      <c r="D139" s="140"/>
    </row>
    <row r="140" spans="1:33">
      <c r="D140" s="140"/>
    </row>
    <row r="141" spans="1:33">
      <c r="D141" s="140"/>
    </row>
    <row r="142" spans="1:33">
      <c r="D142" s="140"/>
    </row>
    <row r="143" spans="1:33">
      <c r="D143" s="140"/>
    </row>
    <row r="144" spans="1:33">
      <c r="D144" s="140"/>
    </row>
    <row r="145" spans="4:4">
      <c r="D145" s="140"/>
    </row>
    <row r="146" spans="4:4">
      <c r="D146" s="140"/>
    </row>
    <row r="147" spans="4:4">
      <c r="D147" s="140"/>
    </row>
    <row r="148" spans="4:4">
      <c r="D148" s="140"/>
    </row>
    <row r="149" spans="4:4">
      <c r="D149" s="140"/>
    </row>
    <row r="150" spans="4:4">
      <c r="D150" s="140"/>
    </row>
    <row r="151" spans="4:4">
      <c r="D151" s="140"/>
    </row>
    <row r="152" spans="4:4">
      <c r="D152" s="140"/>
    </row>
    <row r="153" spans="4:4">
      <c r="D153" s="140"/>
    </row>
    <row r="154" spans="4:4">
      <c r="D154" s="140"/>
    </row>
    <row r="155" spans="4:4">
      <c r="D155" s="140"/>
    </row>
    <row r="156" spans="4:4">
      <c r="D156" s="140"/>
    </row>
    <row r="157" spans="4:4">
      <c r="D157" s="140"/>
    </row>
    <row r="158" spans="4:4">
      <c r="D158" s="140"/>
    </row>
    <row r="159" spans="4:4">
      <c r="D159" s="140"/>
    </row>
    <row r="160" spans="4:4">
      <c r="D160" s="140"/>
    </row>
    <row r="161" spans="4:4">
      <c r="D161" s="140"/>
    </row>
    <row r="162" spans="4:4">
      <c r="D162" s="140"/>
    </row>
    <row r="163" spans="4:4">
      <c r="D163" s="140"/>
    </row>
    <row r="164" spans="4:4">
      <c r="D164" s="140"/>
    </row>
    <row r="165" spans="4:4">
      <c r="D165" s="140"/>
    </row>
    <row r="166" spans="4:4">
      <c r="D166" s="140"/>
    </row>
    <row r="167" spans="4:4">
      <c r="D167" s="140"/>
    </row>
    <row r="168" spans="4:4">
      <c r="D168" s="140"/>
    </row>
    <row r="169" spans="4:4">
      <c r="D169" s="140"/>
    </row>
    <row r="170" spans="4:4">
      <c r="D170" s="140"/>
    </row>
    <row r="171" spans="4:4">
      <c r="D171" s="140"/>
    </row>
    <row r="172" spans="4:4">
      <c r="D172" s="140"/>
    </row>
    <row r="173" spans="4:4">
      <c r="D173" s="140"/>
    </row>
    <row r="174" spans="4:4">
      <c r="D174" s="140"/>
    </row>
    <row r="175" spans="4:4">
      <c r="D175" s="140"/>
    </row>
    <row r="176" spans="4:4">
      <c r="D176" s="140"/>
    </row>
    <row r="177" spans="4:4">
      <c r="D177" s="140"/>
    </row>
    <row r="178" spans="4:4">
      <c r="D178" s="140"/>
    </row>
    <row r="179" spans="4:4">
      <c r="D179" s="140"/>
    </row>
    <row r="180" spans="4:4">
      <c r="D180" s="140"/>
    </row>
    <row r="181" spans="4:4">
      <c r="D181" s="140"/>
    </row>
    <row r="182" spans="4:4">
      <c r="D182" s="140"/>
    </row>
    <row r="183" spans="4:4">
      <c r="D183" s="140"/>
    </row>
    <row r="184" spans="4:4">
      <c r="D184" s="140"/>
    </row>
    <row r="185" spans="4:4">
      <c r="D185" s="140"/>
    </row>
    <row r="186" spans="4:4">
      <c r="D186" s="140"/>
    </row>
    <row r="187" spans="4:4">
      <c r="D187" s="140"/>
    </row>
    <row r="188" spans="4:4">
      <c r="D188" s="140"/>
    </row>
    <row r="189" spans="4:4">
      <c r="D189" s="140"/>
    </row>
    <row r="190" spans="4:4">
      <c r="D190" s="140"/>
    </row>
    <row r="191" spans="4:4">
      <c r="D191" s="140"/>
    </row>
    <row r="192" spans="4:4">
      <c r="D192" s="140"/>
    </row>
    <row r="193" spans="4:4">
      <c r="D193" s="140"/>
    </row>
    <row r="194" spans="4:4">
      <c r="D194" s="140"/>
    </row>
    <row r="195" spans="4:4">
      <c r="D195" s="140"/>
    </row>
    <row r="196" spans="4:4">
      <c r="D196" s="140"/>
    </row>
    <row r="197" spans="4:4">
      <c r="D197" s="140"/>
    </row>
    <row r="198" spans="4:4">
      <c r="D198" s="140"/>
    </row>
    <row r="199" spans="4:4">
      <c r="D199" s="140"/>
    </row>
    <row r="200" spans="4:4">
      <c r="D200" s="140"/>
    </row>
    <row r="201" spans="4:4">
      <c r="D201" s="140"/>
    </row>
    <row r="202" spans="4:4">
      <c r="D202" s="140"/>
    </row>
    <row r="203" spans="4:4">
      <c r="D203" s="140"/>
    </row>
    <row r="204" spans="4:4">
      <c r="D204" s="140"/>
    </row>
    <row r="205" spans="4:4">
      <c r="D205" s="140"/>
    </row>
    <row r="206" spans="4:4">
      <c r="D206" s="140"/>
    </row>
    <row r="207" spans="4:4">
      <c r="D207" s="140"/>
    </row>
    <row r="208" spans="4:4">
      <c r="D208" s="140"/>
    </row>
    <row r="209" spans="4:4">
      <c r="D209" s="140"/>
    </row>
    <row r="210" spans="4:4">
      <c r="D210" s="140"/>
    </row>
    <row r="211" spans="4:4">
      <c r="D211" s="140"/>
    </row>
    <row r="212" spans="4:4">
      <c r="D212" s="140"/>
    </row>
    <row r="213" spans="4:4">
      <c r="D213" s="140"/>
    </row>
    <row r="214" spans="4:4">
      <c r="D214" s="140"/>
    </row>
    <row r="215" spans="4:4">
      <c r="D215" s="140"/>
    </row>
    <row r="216" spans="4:4">
      <c r="D216" s="140"/>
    </row>
    <row r="217" spans="4:4">
      <c r="D217" s="140"/>
    </row>
    <row r="218" spans="4:4">
      <c r="D218" s="140"/>
    </row>
    <row r="219" spans="4:4">
      <c r="D219" s="140"/>
    </row>
    <row r="220" spans="4:4">
      <c r="D220" s="140"/>
    </row>
    <row r="221" spans="4:4">
      <c r="D221" s="140"/>
    </row>
    <row r="222" spans="4:4">
      <c r="D222" s="140"/>
    </row>
    <row r="223" spans="4:4">
      <c r="D223" s="140"/>
    </row>
    <row r="224" spans="4:4">
      <c r="D224" s="140"/>
    </row>
    <row r="225" spans="4:4">
      <c r="D225" s="140"/>
    </row>
    <row r="226" spans="4:4">
      <c r="D226" s="140"/>
    </row>
    <row r="227" spans="4:4">
      <c r="D227" s="140"/>
    </row>
    <row r="228" spans="4:4">
      <c r="D228" s="140"/>
    </row>
    <row r="229" spans="4:4">
      <c r="D229" s="140"/>
    </row>
    <row r="230" spans="4:4">
      <c r="D230" s="140"/>
    </row>
    <row r="231" spans="4:4">
      <c r="D231" s="140"/>
    </row>
    <row r="232" spans="4:4">
      <c r="D232" s="140"/>
    </row>
    <row r="233" spans="4:4">
      <c r="D233" s="140"/>
    </row>
    <row r="234" spans="4:4">
      <c r="D234" s="140"/>
    </row>
    <row r="235" spans="4:4">
      <c r="D235" s="140"/>
    </row>
    <row r="236" spans="4:4">
      <c r="D236" s="140"/>
    </row>
    <row r="237" spans="4:4">
      <c r="D237" s="140"/>
    </row>
    <row r="238" spans="4:4">
      <c r="D238" s="140"/>
    </row>
    <row r="239" spans="4:4">
      <c r="D239" s="140"/>
    </row>
    <row r="240" spans="4:4">
      <c r="D240" s="140"/>
    </row>
    <row r="241" spans="4:4">
      <c r="D241" s="140"/>
    </row>
    <row r="242" spans="4:4">
      <c r="D242" s="140"/>
    </row>
    <row r="243" spans="4:4">
      <c r="D243" s="140"/>
    </row>
    <row r="244" spans="4:4">
      <c r="D244" s="140"/>
    </row>
    <row r="245" spans="4:4">
      <c r="D245" s="140"/>
    </row>
    <row r="246" spans="4:4">
      <c r="D246" s="140"/>
    </row>
    <row r="247" spans="4:4">
      <c r="D247" s="140"/>
    </row>
    <row r="248" spans="4:4">
      <c r="D248" s="140"/>
    </row>
    <row r="249" spans="4:4">
      <c r="D249" s="140"/>
    </row>
    <row r="250" spans="4:4">
      <c r="D250" s="140"/>
    </row>
    <row r="251" spans="4:4">
      <c r="D251" s="140"/>
    </row>
    <row r="252" spans="4:4">
      <c r="D252" s="140"/>
    </row>
    <row r="253" spans="4:4">
      <c r="D253" s="140"/>
    </row>
    <row r="254" spans="4:4">
      <c r="D254" s="140"/>
    </row>
    <row r="255" spans="4:4">
      <c r="D255" s="140"/>
    </row>
    <row r="256" spans="4:4">
      <c r="D256" s="140"/>
    </row>
    <row r="257" spans="4:4">
      <c r="D257" s="140"/>
    </row>
    <row r="258" spans="4:4">
      <c r="D258" s="140"/>
    </row>
    <row r="259" spans="4:4">
      <c r="D259" s="140"/>
    </row>
    <row r="260" spans="4:4">
      <c r="D260" s="140"/>
    </row>
    <row r="261" spans="4:4">
      <c r="D261" s="140"/>
    </row>
    <row r="262" spans="4:4">
      <c r="D262" s="140"/>
    </row>
    <row r="263" spans="4:4">
      <c r="D263" s="140"/>
    </row>
    <row r="264" spans="4:4">
      <c r="D264" s="140"/>
    </row>
    <row r="265" spans="4:4">
      <c r="D265" s="140"/>
    </row>
    <row r="266" spans="4:4">
      <c r="D266" s="140"/>
    </row>
    <row r="267" spans="4:4">
      <c r="D267" s="140"/>
    </row>
    <row r="268" spans="4:4">
      <c r="D268" s="140"/>
    </row>
    <row r="269" spans="4:4">
      <c r="D269" s="140"/>
    </row>
    <row r="270" spans="4:4">
      <c r="D270" s="140"/>
    </row>
    <row r="271" spans="4:4">
      <c r="D271" s="140"/>
    </row>
    <row r="272" spans="4:4">
      <c r="D272" s="140"/>
    </row>
    <row r="273" spans="4:4">
      <c r="D273" s="140"/>
    </row>
    <row r="274" spans="4:4">
      <c r="D274" s="140"/>
    </row>
    <row r="275" spans="4:4">
      <c r="D275" s="140"/>
    </row>
    <row r="276" spans="4:4">
      <c r="D276" s="140"/>
    </row>
    <row r="277" spans="4:4">
      <c r="D277" s="140"/>
    </row>
    <row r="278" spans="4:4">
      <c r="D278" s="140"/>
    </row>
    <row r="279" spans="4:4">
      <c r="D279" s="140"/>
    </row>
    <row r="280" spans="4:4">
      <c r="D280" s="140"/>
    </row>
    <row r="281" spans="4:4">
      <c r="D281" s="140"/>
    </row>
    <row r="282" spans="4:4">
      <c r="D282" s="140"/>
    </row>
    <row r="283" spans="4:4">
      <c r="D283" s="140"/>
    </row>
    <row r="284" spans="4:4">
      <c r="D284" s="140"/>
    </row>
    <row r="285" spans="4:4">
      <c r="D285" s="140"/>
    </row>
    <row r="286" spans="4:4">
      <c r="D286" s="140"/>
    </row>
    <row r="287" spans="4:4">
      <c r="D287" s="140"/>
    </row>
    <row r="288" spans="4:4">
      <c r="D288" s="140"/>
    </row>
    <row r="289" spans="4:4">
      <c r="D289" s="140"/>
    </row>
    <row r="290" spans="4:4">
      <c r="D290" s="140"/>
    </row>
    <row r="291" spans="4:4">
      <c r="D291" s="140"/>
    </row>
    <row r="292" spans="4:4">
      <c r="D292" s="140"/>
    </row>
    <row r="293" spans="4:4">
      <c r="D293" s="140"/>
    </row>
    <row r="294" spans="4:4">
      <c r="D294" s="140"/>
    </row>
    <row r="295" spans="4:4">
      <c r="D295" s="140"/>
    </row>
    <row r="296" spans="4:4">
      <c r="D296" s="140"/>
    </row>
    <row r="297" spans="4:4">
      <c r="D297" s="140"/>
    </row>
    <row r="298" spans="4:4">
      <c r="D298" s="140"/>
    </row>
    <row r="299" spans="4:4">
      <c r="D299" s="140"/>
    </row>
    <row r="300" spans="4:4">
      <c r="D300" s="140"/>
    </row>
    <row r="301" spans="4:4">
      <c r="D301" s="140"/>
    </row>
    <row r="302" spans="4:4">
      <c r="D302" s="140"/>
    </row>
    <row r="303" spans="4:4">
      <c r="D303" s="140"/>
    </row>
    <row r="304" spans="4:4">
      <c r="D304" s="140"/>
    </row>
    <row r="305" spans="4:4">
      <c r="D305" s="140"/>
    </row>
    <row r="306" spans="4:4">
      <c r="D306" s="140"/>
    </row>
    <row r="307" spans="4:4">
      <c r="D307" s="140"/>
    </row>
    <row r="308" spans="4:4">
      <c r="D308" s="140"/>
    </row>
    <row r="309" spans="4:4">
      <c r="D309" s="140"/>
    </row>
    <row r="310" spans="4:4">
      <c r="D310" s="140"/>
    </row>
    <row r="311" spans="4:4">
      <c r="D311" s="140"/>
    </row>
    <row r="312" spans="4:4">
      <c r="D312" s="140"/>
    </row>
    <row r="313" spans="4:4">
      <c r="D313" s="140"/>
    </row>
    <row r="314" spans="4:4">
      <c r="D314" s="140"/>
    </row>
    <row r="315" spans="4:4">
      <c r="D315" s="140"/>
    </row>
    <row r="316" spans="4:4">
      <c r="D316" s="140"/>
    </row>
    <row r="317" spans="4:4">
      <c r="D317" s="140"/>
    </row>
    <row r="318" spans="4:4">
      <c r="D318" s="140"/>
    </row>
    <row r="319" spans="4:4">
      <c r="D319" s="140"/>
    </row>
    <row r="320" spans="4:4">
      <c r="D320" s="140"/>
    </row>
    <row r="321" spans="4:4">
      <c r="D321" s="140"/>
    </row>
    <row r="322" spans="4:4">
      <c r="D322" s="140"/>
    </row>
    <row r="323" spans="4:4">
      <c r="D323" s="140"/>
    </row>
    <row r="324" spans="4:4">
      <c r="D324" s="140"/>
    </row>
    <row r="325" spans="4:4">
      <c r="D325" s="140"/>
    </row>
    <row r="326" spans="4:4">
      <c r="D326" s="140"/>
    </row>
    <row r="327" spans="4:4">
      <c r="D327" s="140"/>
    </row>
    <row r="328" spans="4:4">
      <c r="D328" s="140"/>
    </row>
    <row r="329" spans="4:4">
      <c r="D329" s="140"/>
    </row>
    <row r="330" spans="4:4">
      <c r="D330" s="140"/>
    </row>
    <row r="331" spans="4:4">
      <c r="D331" s="140"/>
    </row>
    <row r="332" spans="4:4">
      <c r="D332" s="140"/>
    </row>
    <row r="333" spans="4:4">
      <c r="D333" s="140"/>
    </row>
    <row r="334" spans="4:4">
      <c r="D334" s="140"/>
    </row>
    <row r="335" spans="4:4">
      <c r="D335" s="140"/>
    </row>
    <row r="336" spans="4:4">
      <c r="D336" s="140"/>
    </row>
    <row r="337" spans="4:4">
      <c r="D337" s="140"/>
    </row>
    <row r="338" spans="4:4">
      <c r="D338" s="140"/>
    </row>
    <row r="339" spans="4:4">
      <c r="D339" s="140"/>
    </row>
    <row r="340" spans="4:4">
      <c r="D340" s="140"/>
    </row>
    <row r="341" spans="4:4">
      <c r="D341" s="140"/>
    </row>
    <row r="342" spans="4:4">
      <c r="D342" s="140"/>
    </row>
    <row r="343" spans="4:4">
      <c r="D343" s="140"/>
    </row>
    <row r="344" spans="4:4">
      <c r="D344" s="140"/>
    </row>
    <row r="345" spans="4:4">
      <c r="D345" s="140"/>
    </row>
    <row r="346" spans="4:4">
      <c r="D346" s="140"/>
    </row>
    <row r="347" spans="4:4">
      <c r="D347" s="140"/>
    </row>
    <row r="348" spans="4:4">
      <c r="D348" s="140"/>
    </row>
    <row r="349" spans="4:4">
      <c r="D349" s="140"/>
    </row>
    <row r="350" spans="4:4">
      <c r="D350" s="140"/>
    </row>
    <row r="351" spans="4:4">
      <c r="D351" s="140"/>
    </row>
    <row r="352" spans="4:4">
      <c r="D352" s="140"/>
    </row>
    <row r="353" spans="4:4">
      <c r="D353" s="140"/>
    </row>
    <row r="354" spans="4:4">
      <c r="D354" s="140"/>
    </row>
    <row r="355" spans="4:4">
      <c r="D355" s="140"/>
    </row>
    <row r="356" spans="4:4">
      <c r="D356" s="140"/>
    </row>
    <row r="357" spans="4:4">
      <c r="D357" s="140"/>
    </row>
    <row r="358" spans="4:4">
      <c r="D358" s="140"/>
    </row>
    <row r="359" spans="4:4">
      <c r="D359" s="140"/>
    </row>
    <row r="360" spans="4:4">
      <c r="D360" s="140"/>
    </row>
    <row r="361" spans="4:4">
      <c r="D361" s="140"/>
    </row>
    <row r="362" spans="4:4">
      <c r="D362" s="140"/>
    </row>
    <row r="363" spans="4:4">
      <c r="D363" s="140"/>
    </row>
    <row r="364" spans="4:4">
      <c r="D364" s="140"/>
    </row>
    <row r="365" spans="4:4">
      <c r="D365" s="140"/>
    </row>
    <row r="366" spans="4:4">
      <c r="D366" s="140"/>
    </row>
    <row r="367" spans="4:4">
      <c r="D367" s="140"/>
    </row>
    <row r="368" spans="4:4">
      <c r="D368" s="140"/>
    </row>
    <row r="369" spans="4:4">
      <c r="D369" s="140"/>
    </row>
    <row r="370" spans="4:4">
      <c r="D370" s="140"/>
    </row>
    <row r="371" spans="4:4">
      <c r="D371" s="140"/>
    </row>
    <row r="372" spans="4:4">
      <c r="D372" s="140"/>
    </row>
    <row r="373" spans="4:4">
      <c r="D373" s="140"/>
    </row>
    <row r="374" spans="4:4">
      <c r="D374" s="140"/>
    </row>
    <row r="375" spans="4:4">
      <c r="D375" s="140"/>
    </row>
    <row r="376" spans="4:4">
      <c r="D376" s="140"/>
    </row>
    <row r="377" spans="4:4">
      <c r="D377" s="140"/>
    </row>
    <row r="378" spans="4:4">
      <c r="D378" s="140"/>
    </row>
    <row r="379" spans="4:4">
      <c r="D379" s="140"/>
    </row>
    <row r="380" spans="4:4">
      <c r="D380" s="140"/>
    </row>
    <row r="381" spans="4:4">
      <c r="D381" s="140"/>
    </row>
    <row r="382" spans="4:4">
      <c r="D382" s="140"/>
    </row>
    <row r="383" spans="4:4">
      <c r="D383" s="140"/>
    </row>
    <row r="384" spans="4:4">
      <c r="D384" s="140"/>
    </row>
    <row r="385" spans="4:4">
      <c r="D385" s="140"/>
    </row>
    <row r="386" spans="4:4">
      <c r="D386" s="140"/>
    </row>
    <row r="387" spans="4:4">
      <c r="D387" s="140"/>
    </row>
    <row r="388" spans="4:4">
      <c r="D388" s="140"/>
    </row>
    <row r="389" spans="4:4">
      <c r="D389" s="140"/>
    </row>
    <row r="390" spans="4:4">
      <c r="D390" s="140"/>
    </row>
    <row r="391" spans="4:4">
      <c r="D391" s="140"/>
    </row>
    <row r="392" spans="4:4">
      <c r="D392" s="140"/>
    </row>
    <row r="393" spans="4:4">
      <c r="D393" s="140"/>
    </row>
    <row r="394" spans="4:4">
      <c r="D394" s="140"/>
    </row>
    <row r="395" spans="4:4">
      <c r="D395" s="140"/>
    </row>
    <row r="396" spans="4:4">
      <c r="D396" s="140"/>
    </row>
    <row r="397" spans="4:4">
      <c r="D397" s="140"/>
    </row>
    <row r="398" spans="4:4">
      <c r="D398" s="140"/>
    </row>
    <row r="399" spans="4:4">
      <c r="D399" s="140"/>
    </row>
    <row r="400" spans="4:4">
      <c r="D400" s="140"/>
    </row>
    <row r="401" spans="4:4">
      <c r="D401" s="140"/>
    </row>
    <row r="402" spans="4:4">
      <c r="D402" s="140"/>
    </row>
    <row r="403" spans="4:4">
      <c r="D403" s="140"/>
    </row>
    <row r="404" spans="4:4">
      <c r="D404" s="140"/>
    </row>
    <row r="405" spans="4:4">
      <c r="D405" s="140"/>
    </row>
    <row r="406" spans="4:4">
      <c r="D406" s="140"/>
    </row>
    <row r="407" spans="4:4">
      <c r="D407" s="140"/>
    </row>
    <row r="408" spans="4:4">
      <c r="D408" s="140"/>
    </row>
    <row r="409" spans="4:4">
      <c r="D409" s="140"/>
    </row>
    <row r="410" spans="4:4">
      <c r="D410" s="140"/>
    </row>
    <row r="411" spans="4:4">
      <c r="D411" s="140"/>
    </row>
    <row r="412" spans="4:4">
      <c r="D412" s="140"/>
    </row>
    <row r="413" spans="4:4">
      <c r="D413" s="140"/>
    </row>
    <row r="414" spans="4:4">
      <c r="D414" s="140"/>
    </row>
    <row r="415" spans="4:4">
      <c r="D415" s="140"/>
    </row>
    <row r="416" spans="4:4">
      <c r="D416" s="140"/>
    </row>
    <row r="417" spans="4:4">
      <c r="D417" s="140"/>
    </row>
    <row r="418" spans="4:4">
      <c r="D418" s="140"/>
    </row>
    <row r="419" spans="4:4">
      <c r="D419" s="140"/>
    </row>
    <row r="420" spans="4:4">
      <c r="D420" s="140"/>
    </row>
    <row r="421" spans="4:4">
      <c r="D421" s="140"/>
    </row>
    <row r="422" spans="4:4">
      <c r="D422" s="140"/>
    </row>
    <row r="423" spans="4:4">
      <c r="D423" s="140"/>
    </row>
    <row r="424" spans="4:4">
      <c r="D424" s="140"/>
    </row>
    <row r="425" spans="4:4">
      <c r="D425" s="140"/>
    </row>
    <row r="426" spans="4:4">
      <c r="D426" s="140"/>
    </row>
    <row r="427" spans="4:4">
      <c r="D427" s="140"/>
    </row>
    <row r="428" spans="4:4">
      <c r="D428" s="140"/>
    </row>
    <row r="429" spans="4:4">
      <c r="D429" s="140"/>
    </row>
    <row r="430" spans="4:4">
      <c r="D430" s="140"/>
    </row>
    <row r="431" spans="4:4">
      <c r="D431" s="140"/>
    </row>
    <row r="432" spans="4:4">
      <c r="D432" s="140"/>
    </row>
    <row r="433" spans="4:4">
      <c r="D433" s="140"/>
    </row>
    <row r="434" spans="4:4">
      <c r="D434" s="140"/>
    </row>
    <row r="435" spans="4:4">
      <c r="D435" s="140"/>
    </row>
    <row r="436" spans="4:4">
      <c r="D436" s="140"/>
    </row>
    <row r="437" spans="4:4">
      <c r="D437" s="140"/>
    </row>
    <row r="438" spans="4:4">
      <c r="D438" s="140"/>
    </row>
    <row r="439" spans="4:4">
      <c r="D439" s="140"/>
    </row>
    <row r="440" spans="4:4">
      <c r="D440" s="140"/>
    </row>
    <row r="441" spans="4:4">
      <c r="D441" s="140"/>
    </row>
    <row r="442" spans="4:4">
      <c r="D442" s="140"/>
    </row>
    <row r="443" spans="4:4">
      <c r="D443" s="140"/>
    </row>
    <row r="444" spans="4:4">
      <c r="D444" s="140"/>
    </row>
    <row r="445" spans="4:4">
      <c r="D445" s="140"/>
    </row>
    <row r="446" spans="4:4">
      <c r="D446" s="140"/>
    </row>
    <row r="447" spans="4:4">
      <c r="D447" s="140"/>
    </row>
    <row r="448" spans="4:4">
      <c r="D448" s="140"/>
    </row>
    <row r="449" spans="4:4">
      <c r="D449" s="140"/>
    </row>
    <row r="450" spans="4:4">
      <c r="D450" s="140"/>
    </row>
    <row r="451" spans="4:4">
      <c r="D451" s="140"/>
    </row>
    <row r="452" spans="4:4">
      <c r="D452" s="140"/>
    </row>
    <row r="453" spans="4:4">
      <c r="D453" s="140"/>
    </row>
    <row r="454" spans="4:4">
      <c r="D454" s="140"/>
    </row>
    <row r="455" spans="4:4">
      <c r="D455" s="140"/>
    </row>
    <row r="456" spans="4:4">
      <c r="D456" s="140"/>
    </row>
    <row r="457" spans="4:4">
      <c r="D457" s="140"/>
    </row>
    <row r="458" spans="4:4">
      <c r="D458" s="140"/>
    </row>
    <row r="459" spans="4:4">
      <c r="D459" s="140"/>
    </row>
    <row r="460" spans="4:4">
      <c r="D460" s="140"/>
    </row>
    <row r="461" spans="4:4">
      <c r="D461" s="140"/>
    </row>
    <row r="462" spans="4:4">
      <c r="D462" s="140"/>
    </row>
    <row r="463" spans="4:4">
      <c r="D463" s="140"/>
    </row>
    <row r="464" spans="4:4">
      <c r="D464" s="140"/>
    </row>
    <row r="465" spans="4:4">
      <c r="D465" s="140"/>
    </row>
    <row r="466" spans="4:4">
      <c r="D466" s="140"/>
    </row>
    <row r="467" spans="4:4">
      <c r="D467" s="140"/>
    </row>
    <row r="468" spans="4:4">
      <c r="D468" s="140"/>
    </row>
    <row r="469" spans="4:4">
      <c r="D469" s="140"/>
    </row>
    <row r="470" spans="4:4">
      <c r="D470" s="140"/>
    </row>
    <row r="471" spans="4:4">
      <c r="D471" s="140"/>
    </row>
    <row r="472" spans="4:4">
      <c r="D472" s="140"/>
    </row>
    <row r="473" spans="4:4">
      <c r="D473" s="140"/>
    </row>
    <row r="474" spans="4:4">
      <c r="D474" s="140"/>
    </row>
    <row r="475" spans="4:4">
      <c r="D475" s="140"/>
    </row>
    <row r="476" spans="4:4">
      <c r="D476" s="140"/>
    </row>
    <row r="477" spans="4:4">
      <c r="D477" s="140"/>
    </row>
    <row r="478" spans="4:4">
      <c r="D478" s="140"/>
    </row>
    <row r="479" spans="4:4">
      <c r="D479" s="140"/>
    </row>
    <row r="480" spans="4:4">
      <c r="D480" s="140"/>
    </row>
    <row r="481" spans="4:4">
      <c r="D481" s="140"/>
    </row>
    <row r="482" spans="4:4">
      <c r="D482" s="140"/>
    </row>
    <row r="483" spans="4:4">
      <c r="D483" s="140"/>
    </row>
    <row r="484" spans="4:4">
      <c r="D484" s="140"/>
    </row>
    <row r="485" spans="4:4">
      <c r="D485" s="140"/>
    </row>
    <row r="486" spans="4:4">
      <c r="D486" s="140"/>
    </row>
    <row r="487" spans="4:4">
      <c r="D487" s="140"/>
    </row>
    <row r="488" spans="4:4">
      <c r="D488" s="140"/>
    </row>
    <row r="489" spans="4:4">
      <c r="D489" s="140"/>
    </row>
    <row r="490" spans="4:4">
      <c r="D490" s="140"/>
    </row>
    <row r="491" spans="4:4">
      <c r="D491" s="140"/>
    </row>
    <row r="492" spans="4:4">
      <c r="D492" s="140"/>
    </row>
    <row r="493" spans="4:4">
      <c r="D493" s="140"/>
    </row>
    <row r="494" spans="4:4">
      <c r="D494" s="140"/>
    </row>
    <row r="495" spans="4:4">
      <c r="D495" s="140"/>
    </row>
    <row r="496" spans="4:4">
      <c r="D496" s="140"/>
    </row>
    <row r="497" spans="4:4">
      <c r="D497" s="140"/>
    </row>
    <row r="498" spans="4:4">
      <c r="D498" s="140"/>
    </row>
    <row r="499" spans="4:4">
      <c r="D499" s="140"/>
    </row>
    <row r="500" spans="4:4">
      <c r="D500" s="140"/>
    </row>
    <row r="501" spans="4:4">
      <c r="D501" s="140"/>
    </row>
    <row r="502" spans="4:4">
      <c r="D502" s="140"/>
    </row>
    <row r="503" spans="4:4">
      <c r="D503" s="140"/>
    </row>
    <row r="504" spans="4:4">
      <c r="D504" s="140"/>
    </row>
    <row r="505" spans="4:4">
      <c r="D505" s="140"/>
    </row>
    <row r="506" spans="4:4">
      <c r="D506" s="140"/>
    </row>
    <row r="507" spans="4:4">
      <c r="D507" s="140"/>
    </row>
    <row r="508" spans="4:4">
      <c r="D508" s="140"/>
    </row>
    <row r="509" spans="4:4">
      <c r="D509" s="140"/>
    </row>
    <row r="510" spans="4:4">
      <c r="D510" s="140"/>
    </row>
    <row r="511" spans="4:4">
      <c r="D511" s="140"/>
    </row>
    <row r="512" spans="4:4">
      <c r="D512" s="140"/>
    </row>
    <row r="513" spans="4:4">
      <c r="D513" s="140"/>
    </row>
    <row r="514" spans="4:4">
      <c r="D514" s="140"/>
    </row>
    <row r="515" spans="4:4">
      <c r="D515" s="140"/>
    </row>
    <row r="516" spans="4:4">
      <c r="D516" s="140"/>
    </row>
    <row r="517" spans="4:4">
      <c r="D517" s="140"/>
    </row>
    <row r="518" spans="4:4">
      <c r="D518" s="140"/>
    </row>
    <row r="519" spans="4:4">
      <c r="D519" s="140"/>
    </row>
    <row r="520" spans="4:4">
      <c r="D520" s="140"/>
    </row>
    <row r="521" spans="4:4">
      <c r="D521" s="140"/>
    </row>
    <row r="522" spans="4:4">
      <c r="D522" s="140"/>
    </row>
    <row r="523" spans="4:4">
      <c r="D523" s="140"/>
    </row>
    <row r="524" spans="4:4">
      <c r="D524" s="140"/>
    </row>
    <row r="525" spans="4:4">
      <c r="D525" s="140"/>
    </row>
    <row r="526" spans="4:4">
      <c r="D526" s="140"/>
    </row>
    <row r="527" spans="4:4">
      <c r="D527" s="140"/>
    </row>
    <row r="528" spans="4:4">
      <c r="D528" s="140"/>
    </row>
    <row r="529" spans="4:4">
      <c r="D529" s="140"/>
    </row>
    <row r="530" spans="4:4">
      <c r="D530" s="140"/>
    </row>
    <row r="531" spans="4:4">
      <c r="D531" s="140"/>
    </row>
    <row r="532" spans="4:4">
      <c r="D532" s="140"/>
    </row>
    <row r="533" spans="4:4">
      <c r="D533" s="140"/>
    </row>
    <row r="534" spans="4:4">
      <c r="D534" s="140"/>
    </row>
    <row r="535" spans="4:4">
      <c r="D535" s="140"/>
    </row>
    <row r="536" spans="4:4">
      <c r="D536" s="140"/>
    </row>
    <row r="537" spans="4:4">
      <c r="D537" s="140"/>
    </row>
    <row r="538" spans="4:4">
      <c r="D538" s="140"/>
    </row>
    <row r="539" spans="4:4">
      <c r="D539" s="140"/>
    </row>
    <row r="540" spans="4:4">
      <c r="D540" s="140"/>
    </row>
    <row r="541" spans="4:4">
      <c r="D541" s="140"/>
    </row>
    <row r="542" spans="4:4">
      <c r="D542" s="140"/>
    </row>
    <row r="543" spans="4:4">
      <c r="D543" s="140"/>
    </row>
    <row r="544" spans="4:4">
      <c r="D544" s="140"/>
    </row>
    <row r="545" spans="4:4">
      <c r="D545" s="140"/>
    </row>
    <row r="546" spans="4:4">
      <c r="D546" s="140"/>
    </row>
    <row r="547" spans="4:4">
      <c r="D547" s="140"/>
    </row>
    <row r="548" spans="4:4">
      <c r="D548" s="140"/>
    </row>
    <row r="549" spans="4:4">
      <c r="D549" s="140"/>
    </row>
    <row r="550" spans="4:4">
      <c r="D550" s="140"/>
    </row>
    <row r="551" spans="4:4">
      <c r="D551" s="140"/>
    </row>
    <row r="552" spans="4:4">
      <c r="D552" s="140"/>
    </row>
    <row r="553" spans="4:4">
      <c r="D553" s="140"/>
    </row>
    <row r="554" spans="4:4">
      <c r="D554" s="140"/>
    </row>
    <row r="555" spans="4:4">
      <c r="D555" s="140"/>
    </row>
    <row r="556" spans="4:4">
      <c r="D556" s="140"/>
    </row>
    <row r="557" spans="4:4">
      <c r="D557" s="140"/>
    </row>
    <row r="558" spans="4:4">
      <c r="D558" s="140"/>
    </row>
    <row r="559" spans="4:4">
      <c r="D559" s="140"/>
    </row>
    <row r="560" spans="4:4">
      <c r="D560" s="140"/>
    </row>
    <row r="561" spans="4:4">
      <c r="D561" s="140"/>
    </row>
    <row r="562" spans="4:4">
      <c r="D562" s="140"/>
    </row>
    <row r="563" spans="4:4">
      <c r="D563" s="140"/>
    </row>
    <row r="564" spans="4:4">
      <c r="D564" s="140"/>
    </row>
    <row r="565" spans="4:4">
      <c r="D565" s="140"/>
    </row>
    <row r="566" spans="4:4">
      <c r="D566" s="140"/>
    </row>
    <row r="567" spans="4:4">
      <c r="D567" s="140"/>
    </row>
    <row r="568" spans="4:4">
      <c r="D568" s="140"/>
    </row>
    <row r="569" spans="4:4">
      <c r="D569" s="140"/>
    </row>
    <row r="570" spans="4:4">
      <c r="D570" s="140"/>
    </row>
    <row r="571" spans="4:4">
      <c r="D571" s="140"/>
    </row>
    <row r="572" spans="4:4">
      <c r="D572" s="140"/>
    </row>
    <row r="573" spans="4:4">
      <c r="D573" s="140"/>
    </row>
    <row r="574" spans="4:4">
      <c r="D574" s="140"/>
    </row>
    <row r="575" spans="4:4">
      <c r="D575" s="140"/>
    </row>
    <row r="576" spans="4:4">
      <c r="D576" s="140"/>
    </row>
    <row r="577" spans="4:4">
      <c r="D577" s="140"/>
    </row>
    <row r="578" spans="4:4">
      <c r="D578" s="140"/>
    </row>
    <row r="579" spans="4:4">
      <c r="D579" s="140"/>
    </row>
    <row r="580" spans="4:4">
      <c r="D580" s="140"/>
    </row>
    <row r="581" spans="4:4">
      <c r="D581" s="140"/>
    </row>
    <row r="582" spans="4:4">
      <c r="D582" s="140"/>
    </row>
    <row r="583" spans="4:4">
      <c r="D583" s="140"/>
    </row>
    <row r="584" spans="4:4">
      <c r="D584" s="140"/>
    </row>
    <row r="585" spans="4:4">
      <c r="D585" s="140"/>
    </row>
    <row r="586" spans="4:4">
      <c r="D586" s="140"/>
    </row>
    <row r="587" spans="4:4">
      <c r="D587" s="140"/>
    </row>
    <row r="588" spans="4:4">
      <c r="D588" s="140"/>
    </row>
    <row r="589" spans="4:4">
      <c r="D589" s="140"/>
    </row>
    <row r="590" spans="4:4">
      <c r="D590" s="140"/>
    </row>
    <row r="591" spans="4:4">
      <c r="D591" s="140"/>
    </row>
    <row r="592" spans="4:4">
      <c r="D592" s="140"/>
    </row>
    <row r="593" spans="4:4">
      <c r="D593" s="140"/>
    </row>
    <row r="594" spans="4:4">
      <c r="D594" s="140"/>
    </row>
    <row r="595" spans="4:4">
      <c r="D595" s="140"/>
    </row>
    <row r="596" spans="4:4">
      <c r="D596" s="140"/>
    </row>
    <row r="597" spans="4:4">
      <c r="D597" s="140"/>
    </row>
    <row r="598" spans="4:4">
      <c r="D598" s="140"/>
    </row>
    <row r="599" spans="4:4">
      <c r="D599" s="140"/>
    </row>
    <row r="600" spans="4:4">
      <c r="D600" s="140"/>
    </row>
    <row r="601" spans="4:4">
      <c r="D601" s="140"/>
    </row>
    <row r="602" spans="4:4">
      <c r="D602" s="140"/>
    </row>
    <row r="603" spans="4:4">
      <c r="D603" s="140"/>
    </row>
    <row r="604" spans="4:4">
      <c r="D604" s="140"/>
    </row>
    <row r="605" spans="4:4">
      <c r="D605" s="140"/>
    </row>
    <row r="606" spans="4:4">
      <c r="D606" s="140"/>
    </row>
    <row r="607" spans="4:4">
      <c r="D607" s="140"/>
    </row>
    <row r="608" spans="4:4">
      <c r="D608" s="140"/>
    </row>
    <row r="609" spans="4:4">
      <c r="D609" s="140"/>
    </row>
    <row r="610" spans="4:4">
      <c r="D610" s="140"/>
    </row>
    <row r="611" spans="4:4">
      <c r="D611" s="140"/>
    </row>
    <row r="612" spans="4:4">
      <c r="D612" s="140"/>
    </row>
    <row r="613" spans="4:4">
      <c r="D613" s="140"/>
    </row>
    <row r="614" spans="4:4">
      <c r="D614" s="140"/>
    </row>
    <row r="615" spans="4:4">
      <c r="D615" s="140"/>
    </row>
    <row r="616" spans="4:4">
      <c r="D616" s="140"/>
    </row>
    <row r="617" spans="4:4">
      <c r="D617" s="140"/>
    </row>
    <row r="618" spans="4:4">
      <c r="D618" s="140"/>
    </row>
    <row r="619" spans="4:4">
      <c r="D619" s="140"/>
    </row>
    <row r="620" spans="4:4">
      <c r="D620" s="140"/>
    </row>
    <row r="621" spans="4:4">
      <c r="D621" s="140"/>
    </row>
    <row r="622" spans="4:4">
      <c r="D622" s="140"/>
    </row>
    <row r="623" spans="4:4">
      <c r="D623" s="140"/>
    </row>
    <row r="624" spans="4:4">
      <c r="D624" s="140"/>
    </row>
    <row r="625" spans="4:4">
      <c r="D625" s="140"/>
    </row>
    <row r="626" spans="4:4">
      <c r="D626" s="140"/>
    </row>
    <row r="627" spans="4:4">
      <c r="D627" s="140"/>
    </row>
    <row r="628" spans="4:4">
      <c r="D628" s="140"/>
    </row>
    <row r="629" spans="4:4">
      <c r="D629" s="140"/>
    </row>
    <row r="630" spans="4:4">
      <c r="D630" s="140"/>
    </row>
    <row r="631" spans="4:4">
      <c r="D631" s="140"/>
    </row>
    <row r="632" spans="4:4">
      <c r="D632" s="140"/>
    </row>
    <row r="633" spans="4:4">
      <c r="D633" s="140"/>
    </row>
    <row r="634" spans="4:4">
      <c r="D634" s="140"/>
    </row>
    <row r="635" spans="4:4">
      <c r="D635" s="140"/>
    </row>
    <row r="636" spans="4:4">
      <c r="D636" s="140"/>
    </row>
    <row r="637" spans="4:4">
      <c r="D637" s="140"/>
    </row>
    <row r="638" spans="4:4">
      <c r="D638" s="140"/>
    </row>
    <row r="639" spans="4:4">
      <c r="D639" s="140"/>
    </row>
    <row r="640" spans="4:4">
      <c r="D640" s="140"/>
    </row>
    <row r="641" spans="4:4">
      <c r="D641" s="140"/>
    </row>
    <row r="642" spans="4:4">
      <c r="D642" s="140"/>
    </row>
    <row r="643" spans="4:4">
      <c r="D643" s="140"/>
    </row>
    <row r="644" spans="4:4">
      <c r="D644" s="140"/>
    </row>
    <row r="645" spans="4:4">
      <c r="D645" s="140"/>
    </row>
    <row r="646" spans="4:4">
      <c r="D646" s="140"/>
    </row>
    <row r="647" spans="4:4">
      <c r="D647" s="140"/>
    </row>
    <row r="648" spans="4:4">
      <c r="D648" s="140"/>
    </row>
    <row r="649" spans="4:4">
      <c r="D649" s="140"/>
    </row>
    <row r="650" spans="4:4">
      <c r="D650" s="140"/>
    </row>
    <row r="651" spans="4:4">
      <c r="D651" s="140"/>
    </row>
    <row r="652" spans="4:4">
      <c r="D652" s="140"/>
    </row>
    <row r="653" spans="4:4">
      <c r="D653" s="140"/>
    </row>
    <row r="654" spans="4:4">
      <c r="D654" s="140"/>
    </row>
    <row r="655" spans="4:4">
      <c r="D655" s="140"/>
    </row>
    <row r="656" spans="4:4">
      <c r="D656" s="140"/>
    </row>
    <row r="657" spans="4:4">
      <c r="D657" s="140"/>
    </row>
    <row r="658" spans="4:4">
      <c r="D658" s="140"/>
    </row>
    <row r="659" spans="4:4">
      <c r="D659" s="140"/>
    </row>
    <row r="660" spans="4:4">
      <c r="D660" s="140"/>
    </row>
    <row r="661" spans="4:4">
      <c r="D661" s="140"/>
    </row>
    <row r="662" spans="4:4">
      <c r="D662" s="140"/>
    </row>
    <row r="663" spans="4:4">
      <c r="D663" s="140"/>
    </row>
    <row r="664" spans="4:4">
      <c r="D664" s="140"/>
    </row>
    <row r="665" spans="4:4">
      <c r="D665" s="140"/>
    </row>
    <row r="666" spans="4:4">
      <c r="D666" s="140"/>
    </row>
    <row r="667" spans="4:4">
      <c r="D667" s="140"/>
    </row>
    <row r="668" spans="4:4">
      <c r="D668" s="140"/>
    </row>
    <row r="669" spans="4:4">
      <c r="D669" s="140"/>
    </row>
    <row r="670" spans="4:4">
      <c r="D670" s="140"/>
    </row>
    <row r="671" spans="4:4">
      <c r="D671" s="140"/>
    </row>
    <row r="672" spans="4:4">
      <c r="D672" s="140"/>
    </row>
    <row r="673" spans="4:4">
      <c r="D673" s="140"/>
    </row>
    <row r="674" spans="4:4">
      <c r="D674" s="140"/>
    </row>
    <row r="675" spans="4:4">
      <c r="D675" s="140"/>
    </row>
    <row r="676" spans="4:4">
      <c r="D676" s="140"/>
    </row>
    <row r="677" spans="4:4">
      <c r="D677" s="140"/>
    </row>
    <row r="678" spans="4:4">
      <c r="D678" s="140"/>
    </row>
    <row r="679" spans="4:4">
      <c r="D679" s="140"/>
    </row>
    <row r="680" spans="4:4">
      <c r="D680" s="140"/>
    </row>
    <row r="681" spans="4:4">
      <c r="D681" s="140"/>
    </row>
    <row r="682" spans="4:4">
      <c r="D682" s="140"/>
    </row>
    <row r="683" spans="4:4">
      <c r="D683" s="140"/>
    </row>
    <row r="684" spans="4:4">
      <c r="D684" s="140"/>
    </row>
    <row r="685" spans="4:4">
      <c r="D685" s="140"/>
    </row>
    <row r="686" spans="4:4">
      <c r="D686" s="140"/>
    </row>
    <row r="687" spans="4:4">
      <c r="D687" s="140"/>
    </row>
    <row r="688" spans="4:4">
      <c r="D688" s="140"/>
    </row>
    <row r="689" spans="4:4">
      <c r="D689" s="140"/>
    </row>
    <row r="690" spans="4:4">
      <c r="D690" s="140"/>
    </row>
    <row r="691" spans="4:4">
      <c r="D691" s="140"/>
    </row>
    <row r="692" spans="4:4">
      <c r="D692" s="140"/>
    </row>
    <row r="693" spans="4:4">
      <c r="D693" s="140"/>
    </row>
    <row r="694" spans="4:4">
      <c r="D694" s="140"/>
    </row>
    <row r="695" spans="4:4">
      <c r="D695" s="140"/>
    </row>
    <row r="696" spans="4:4">
      <c r="D696" s="140"/>
    </row>
    <row r="697" spans="4:4">
      <c r="D697" s="140"/>
    </row>
    <row r="698" spans="4:4">
      <c r="D698" s="140"/>
    </row>
    <row r="699" spans="4:4">
      <c r="D699" s="140"/>
    </row>
    <row r="700" spans="4:4">
      <c r="D700" s="140"/>
    </row>
    <row r="701" spans="4:4">
      <c r="D701" s="140"/>
    </row>
    <row r="702" spans="4:4">
      <c r="D702" s="140"/>
    </row>
    <row r="703" spans="4:4">
      <c r="D703" s="140"/>
    </row>
    <row r="704" spans="4:4">
      <c r="D704" s="140"/>
    </row>
    <row r="705" spans="4:4">
      <c r="D705" s="140"/>
    </row>
    <row r="706" spans="4:4">
      <c r="D706" s="140"/>
    </row>
    <row r="707" spans="4:4">
      <c r="D707" s="140"/>
    </row>
    <row r="708" spans="4:4">
      <c r="D708" s="140"/>
    </row>
    <row r="709" spans="4:4">
      <c r="D709" s="140"/>
    </row>
    <row r="710" spans="4:4">
      <c r="D710" s="140"/>
    </row>
    <row r="711" spans="4:4">
      <c r="D711" s="140"/>
    </row>
    <row r="712" spans="4:4">
      <c r="D712" s="140"/>
    </row>
    <row r="713" spans="4:4">
      <c r="D713" s="140"/>
    </row>
    <row r="714" spans="4:4">
      <c r="D714" s="140"/>
    </row>
    <row r="715" spans="4:4">
      <c r="D715" s="140"/>
    </row>
    <row r="716" spans="4:4">
      <c r="D716" s="140"/>
    </row>
    <row r="717" spans="4:4">
      <c r="D717" s="140"/>
    </row>
    <row r="718" spans="4:4">
      <c r="D718" s="140"/>
    </row>
    <row r="719" spans="4:4">
      <c r="D719" s="140"/>
    </row>
    <row r="720" spans="4:4">
      <c r="D720" s="140"/>
    </row>
    <row r="721" spans="4:4">
      <c r="D721" s="140"/>
    </row>
    <row r="722" spans="4:4">
      <c r="D722" s="140"/>
    </row>
    <row r="723" spans="4:4">
      <c r="D723" s="140"/>
    </row>
    <row r="724" spans="4:4">
      <c r="D724" s="140"/>
    </row>
    <row r="725" spans="4:4">
      <c r="D725" s="140"/>
    </row>
    <row r="726" spans="4:4">
      <c r="D726" s="140"/>
    </row>
    <row r="727" spans="4:4">
      <c r="D727" s="140"/>
    </row>
    <row r="728" spans="4:4">
      <c r="D728" s="140"/>
    </row>
    <row r="729" spans="4:4">
      <c r="D729" s="140"/>
    </row>
    <row r="730" spans="4:4">
      <c r="D730" s="140"/>
    </row>
    <row r="731" spans="4:4">
      <c r="D731" s="140"/>
    </row>
    <row r="732" spans="4:4">
      <c r="D732" s="140"/>
    </row>
    <row r="733" spans="4:4">
      <c r="D733" s="140"/>
    </row>
    <row r="734" spans="4:4">
      <c r="D734" s="140"/>
    </row>
    <row r="735" spans="4:4">
      <c r="D735" s="140"/>
    </row>
    <row r="736" spans="4:4">
      <c r="D736" s="140"/>
    </row>
    <row r="737" spans="4:4">
      <c r="D737" s="140"/>
    </row>
    <row r="738" spans="4:4">
      <c r="D738" s="140"/>
    </row>
    <row r="739" spans="4:4">
      <c r="D739" s="140"/>
    </row>
    <row r="740" spans="4:4">
      <c r="D740" s="140"/>
    </row>
    <row r="741" spans="4:4">
      <c r="D741" s="140"/>
    </row>
    <row r="742" spans="4:4">
      <c r="D742" s="140"/>
    </row>
    <row r="743" spans="4:4">
      <c r="D743" s="140"/>
    </row>
    <row r="744" spans="4:4">
      <c r="D744" s="140"/>
    </row>
    <row r="745" spans="4:4">
      <c r="D745" s="140"/>
    </row>
    <row r="746" spans="4:4">
      <c r="D746" s="140"/>
    </row>
    <row r="747" spans="4:4">
      <c r="D747" s="140"/>
    </row>
    <row r="748" spans="4:4">
      <c r="D748" s="140"/>
    </row>
    <row r="749" spans="4:4">
      <c r="D749" s="140"/>
    </row>
    <row r="750" spans="4:4">
      <c r="D750" s="140"/>
    </row>
    <row r="751" spans="4:4">
      <c r="D751" s="140"/>
    </row>
    <row r="752" spans="4:4">
      <c r="D752" s="140"/>
    </row>
    <row r="753" spans="4:4">
      <c r="D753" s="140"/>
    </row>
    <row r="754" spans="4:4">
      <c r="D754" s="140"/>
    </row>
    <row r="755" spans="4:4">
      <c r="D755" s="140"/>
    </row>
    <row r="756" spans="4:4">
      <c r="D756" s="140"/>
    </row>
    <row r="757" spans="4:4">
      <c r="D757" s="140"/>
    </row>
    <row r="758" spans="4:4">
      <c r="D758" s="140"/>
    </row>
    <row r="759" spans="4:4">
      <c r="D759" s="140"/>
    </row>
    <row r="760" spans="4:4">
      <c r="D760" s="140"/>
    </row>
    <row r="761" spans="4:4">
      <c r="D761" s="140"/>
    </row>
    <row r="762" spans="4:4">
      <c r="D762" s="140"/>
    </row>
    <row r="763" spans="4:4">
      <c r="D763" s="140"/>
    </row>
    <row r="764" spans="4:4">
      <c r="D764" s="140"/>
    </row>
    <row r="765" spans="4:4">
      <c r="D765" s="140"/>
    </row>
    <row r="766" spans="4:4">
      <c r="D766" s="140"/>
    </row>
    <row r="767" spans="4:4">
      <c r="D767" s="140"/>
    </row>
    <row r="768" spans="4:4">
      <c r="D768" s="140"/>
    </row>
    <row r="769" spans="4:4">
      <c r="D769" s="140"/>
    </row>
    <row r="770" spans="4:4">
      <c r="D770" s="140"/>
    </row>
    <row r="771" spans="4:4">
      <c r="D771" s="140"/>
    </row>
    <row r="772" spans="4:4">
      <c r="D772" s="140"/>
    </row>
    <row r="773" spans="4:4">
      <c r="D773" s="140"/>
    </row>
    <row r="774" spans="4:4">
      <c r="D774" s="140"/>
    </row>
    <row r="775" spans="4:4">
      <c r="D775" s="140"/>
    </row>
    <row r="776" spans="4:4">
      <c r="D776" s="140"/>
    </row>
    <row r="777" spans="4:4">
      <c r="D777" s="140"/>
    </row>
    <row r="778" spans="4:4">
      <c r="D778" s="140"/>
    </row>
    <row r="779" spans="4:4">
      <c r="D779" s="140"/>
    </row>
    <row r="780" spans="4:4">
      <c r="D780" s="140"/>
    </row>
    <row r="781" spans="4:4">
      <c r="D781" s="140"/>
    </row>
    <row r="782" spans="4:4">
      <c r="D782" s="140"/>
    </row>
    <row r="783" spans="4:4">
      <c r="D783" s="140"/>
    </row>
    <row r="784" spans="4:4">
      <c r="D784" s="140"/>
    </row>
    <row r="785" spans="4:4">
      <c r="D785" s="140"/>
    </row>
    <row r="786" spans="4:4">
      <c r="D786" s="140"/>
    </row>
    <row r="787" spans="4:4">
      <c r="D787" s="140"/>
    </row>
    <row r="788" spans="4:4">
      <c r="D788" s="140"/>
    </row>
    <row r="789" spans="4:4">
      <c r="D789" s="140"/>
    </row>
    <row r="790" spans="4:4">
      <c r="D790" s="140"/>
    </row>
    <row r="791" spans="4:4">
      <c r="D791" s="140"/>
    </row>
    <row r="792" spans="4:4">
      <c r="D792" s="140"/>
    </row>
    <row r="793" spans="4:4">
      <c r="D793" s="140"/>
    </row>
    <row r="794" spans="4:4">
      <c r="D794" s="140"/>
    </row>
    <row r="795" spans="4:4">
      <c r="D795" s="140"/>
    </row>
    <row r="796" spans="4:4">
      <c r="D796" s="140"/>
    </row>
    <row r="797" spans="4:4">
      <c r="D797" s="140"/>
    </row>
    <row r="798" spans="4:4">
      <c r="D798" s="140"/>
    </row>
    <row r="799" spans="4:4">
      <c r="D799" s="140"/>
    </row>
    <row r="800" spans="4:4">
      <c r="D800" s="140"/>
    </row>
    <row r="801" spans="4:4">
      <c r="D801" s="140"/>
    </row>
    <row r="802" spans="4:4">
      <c r="D802" s="140"/>
    </row>
    <row r="803" spans="4:4">
      <c r="D803" s="140"/>
    </row>
    <row r="804" spans="4:4">
      <c r="D804" s="140"/>
    </row>
    <row r="805" spans="4:4">
      <c r="D805" s="140"/>
    </row>
    <row r="806" spans="4:4">
      <c r="D806" s="140"/>
    </row>
    <row r="807" spans="4:4">
      <c r="D807" s="140"/>
    </row>
    <row r="808" spans="4:4">
      <c r="D808" s="140"/>
    </row>
    <row r="809" spans="4:4">
      <c r="D809" s="140"/>
    </row>
    <row r="810" spans="4:4">
      <c r="D810" s="140"/>
    </row>
    <row r="811" spans="4:4">
      <c r="D811" s="140"/>
    </row>
    <row r="812" spans="4:4">
      <c r="D812" s="140"/>
    </row>
    <row r="813" spans="4:4">
      <c r="D813" s="140"/>
    </row>
    <row r="814" spans="4:4">
      <c r="D814" s="140"/>
    </row>
    <row r="815" spans="4:4">
      <c r="D815" s="140"/>
    </row>
    <row r="816" spans="4:4">
      <c r="D816" s="140"/>
    </row>
    <row r="817" spans="4:4">
      <c r="D817" s="140"/>
    </row>
    <row r="818" spans="4:4">
      <c r="D818" s="140"/>
    </row>
    <row r="819" spans="4:4">
      <c r="D819" s="140"/>
    </row>
    <row r="820" spans="4:4">
      <c r="D820" s="140"/>
    </row>
    <row r="821" spans="4:4">
      <c r="D821" s="140"/>
    </row>
    <row r="822" spans="4:4">
      <c r="D822" s="140"/>
    </row>
    <row r="823" spans="4:4">
      <c r="D823" s="140"/>
    </row>
    <row r="824" spans="4:4">
      <c r="D824" s="140"/>
    </row>
    <row r="825" spans="4:4">
      <c r="D825" s="140"/>
    </row>
    <row r="826" spans="4:4">
      <c r="D826" s="140"/>
    </row>
    <row r="827" spans="4:4">
      <c r="D827" s="140"/>
    </row>
    <row r="828" spans="4:4">
      <c r="D828" s="140"/>
    </row>
    <row r="829" spans="4:4">
      <c r="D829" s="140"/>
    </row>
    <row r="830" spans="4:4">
      <c r="D830" s="140"/>
    </row>
    <row r="831" spans="4:4">
      <c r="D831" s="140"/>
    </row>
    <row r="832" spans="4:4">
      <c r="D832" s="140"/>
    </row>
    <row r="833" spans="4:4">
      <c r="D833" s="140"/>
    </row>
    <row r="834" spans="4:4">
      <c r="D834" s="140"/>
    </row>
    <row r="835" spans="4:4">
      <c r="D835" s="140"/>
    </row>
    <row r="836" spans="4:4">
      <c r="D836" s="140"/>
    </row>
    <row r="837" spans="4:4">
      <c r="D837" s="140"/>
    </row>
    <row r="838" spans="4:4">
      <c r="D838" s="140"/>
    </row>
    <row r="839" spans="4:4">
      <c r="D839" s="140"/>
    </row>
    <row r="840" spans="4:4">
      <c r="D840" s="140"/>
    </row>
    <row r="841" spans="4:4">
      <c r="D841" s="140"/>
    </row>
    <row r="842" spans="4:4">
      <c r="D842" s="140"/>
    </row>
    <row r="843" spans="4:4">
      <c r="D843" s="140"/>
    </row>
    <row r="844" spans="4:4">
      <c r="D844" s="140"/>
    </row>
    <row r="845" spans="4:4">
      <c r="D845" s="140"/>
    </row>
    <row r="846" spans="4:4">
      <c r="D846" s="140"/>
    </row>
    <row r="847" spans="4:4">
      <c r="D847" s="140"/>
    </row>
    <row r="848" spans="4:4">
      <c r="D848" s="140"/>
    </row>
    <row r="849" spans="4:4">
      <c r="D849" s="140"/>
    </row>
    <row r="850" spans="4:4">
      <c r="D850" s="140"/>
    </row>
    <row r="851" spans="4:4">
      <c r="D851" s="140"/>
    </row>
    <row r="852" spans="4:4">
      <c r="D852" s="140"/>
    </row>
    <row r="853" spans="4:4">
      <c r="D853" s="140"/>
    </row>
    <row r="854" spans="4:4">
      <c r="D854" s="140"/>
    </row>
    <row r="855" spans="4:4">
      <c r="D855" s="140"/>
    </row>
    <row r="856" spans="4:4">
      <c r="D856" s="140"/>
    </row>
    <row r="857" spans="4:4">
      <c r="D857" s="140"/>
    </row>
    <row r="858" spans="4:4">
      <c r="D858" s="140"/>
    </row>
    <row r="859" spans="4:4">
      <c r="D859" s="140"/>
    </row>
    <row r="860" spans="4:4">
      <c r="D860" s="140"/>
    </row>
    <row r="861" spans="4:4">
      <c r="D861" s="140"/>
    </row>
    <row r="862" spans="4:4">
      <c r="D862" s="140"/>
    </row>
    <row r="863" spans="4:4">
      <c r="D863" s="140"/>
    </row>
    <row r="864" spans="4:4">
      <c r="D864" s="140"/>
    </row>
    <row r="865" spans="4:4">
      <c r="D865" s="140"/>
    </row>
    <row r="866" spans="4:4">
      <c r="D866" s="140"/>
    </row>
    <row r="867" spans="4:4">
      <c r="D867" s="140"/>
    </row>
    <row r="868" spans="4:4">
      <c r="D868" s="140"/>
    </row>
    <row r="869" spans="4:4">
      <c r="D869" s="140"/>
    </row>
    <row r="870" spans="4:4">
      <c r="D870" s="140"/>
    </row>
    <row r="871" spans="4:4">
      <c r="D871" s="140"/>
    </row>
    <row r="872" spans="4:4">
      <c r="D872" s="140"/>
    </row>
    <row r="873" spans="4:4">
      <c r="D873" s="140"/>
    </row>
    <row r="874" spans="4:4">
      <c r="D874" s="140"/>
    </row>
    <row r="875" spans="4:4">
      <c r="D875" s="140"/>
    </row>
    <row r="876" spans="4:4">
      <c r="D876" s="140"/>
    </row>
    <row r="877" spans="4:4">
      <c r="D877" s="140"/>
    </row>
    <row r="878" spans="4:4">
      <c r="D878" s="140"/>
    </row>
    <row r="879" spans="4:4">
      <c r="D879" s="140"/>
    </row>
    <row r="880" spans="4:4">
      <c r="D880" s="140"/>
    </row>
    <row r="881" spans="4:4">
      <c r="D881" s="140"/>
    </row>
    <row r="882" spans="4:4">
      <c r="D882" s="140"/>
    </row>
    <row r="883" spans="4:4">
      <c r="D883" s="140"/>
    </row>
    <row r="884" spans="4:4">
      <c r="D884" s="140"/>
    </row>
    <row r="885" spans="4:4">
      <c r="D885" s="140"/>
    </row>
    <row r="886" spans="4:4">
      <c r="D886" s="140"/>
    </row>
    <row r="887" spans="4:4">
      <c r="D887" s="140"/>
    </row>
    <row r="888" spans="4:4">
      <c r="D888" s="140"/>
    </row>
    <row r="889" spans="4:4">
      <c r="D889" s="140"/>
    </row>
    <row r="890" spans="4:4">
      <c r="D890" s="140"/>
    </row>
    <row r="891" spans="4:4">
      <c r="D891" s="140"/>
    </row>
    <row r="892" spans="4:4">
      <c r="D892" s="140"/>
    </row>
    <row r="893" spans="4:4">
      <c r="D893" s="140"/>
    </row>
    <row r="894" spans="4:4">
      <c r="D894" s="140"/>
    </row>
    <row r="895" spans="4:4">
      <c r="D895" s="140"/>
    </row>
    <row r="896" spans="4:4">
      <c r="D896" s="140"/>
    </row>
    <row r="897" spans="4:4">
      <c r="D897" s="140"/>
    </row>
    <row r="898" spans="4:4">
      <c r="D898" s="140"/>
    </row>
    <row r="899" spans="4:4">
      <c r="D899" s="140"/>
    </row>
    <row r="900" spans="4:4">
      <c r="D900" s="140"/>
    </row>
    <row r="901" spans="4:4">
      <c r="D901" s="140"/>
    </row>
    <row r="902" spans="4:4">
      <c r="D902" s="140"/>
    </row>
    <row r="903" spans="4:4">
      <c r="D903" s="140"/>
    </row>
    <row r="904" spans="4:4">
      <c r="D904" s="140"/>
    </row>
    <row r="905" spans="4:4">
      <c r="D905" s="140"/>
    </row>
    <row r="906" spans="4:4">
      <c r="D906" s="140"/>
    </row>
    <row r="907" spans="4:4">
      <c r="D907" s="140"/>
    </row>
    <row r="908" spans="4:4">
      <c r="D908" s="140"/>
    </row>
    <row r="909" spans="4:4">
      <c r="D909" s="140"/>
    </row>
    <row r="910" spans="4:4">
      <c r="D910" s="140"/>
    </row>
    <row r="911" spans="4:4">
      <c r="D911" s="140"/>
    </row>
    <row r="912" spans="4:4">
      <c r="D912" s="140"/>
    </row>
    <row r="913" spans="4:4">
      <c r="D913" s="140"/>
    </row>
    <row r="914" spans="4:4">
      <c r="D914" s="140"/>
    </row>
    <row r="915" spans="4:4">
      <c r="D915" s="140"/>
    </row>
    <row r="916" spans="4:4">
      <c r="D916" s="140"/>
    </row>
    <row r="917" spans="4:4">
      <c r="D917" s="140"/>
    </row>
    <row r="918" spans="4:4">
      <c r="D918" s="140"/>
    </row>
    <row r="919" spans="4:4">
      <c r="D919" s="140"/>
    </row>
    <row r="920" spans="4:4">
      <c r="D920" s="140"/>
    </row>
    <row r="921" spans="4:4">
      <c r="D921" s="140"/>
    </row>
    <row r="922" spans="4:4">
      <c r="D922" s="140"/>
    </row>
    <row r="923" spans="4:4">
      <c r="D923" s="140"/>
    </row>
    <row r="924" spans="4:4">
      <c r="D924" s="140"/>
    </row>
    <row r="925" spans="4:4">
      <c r="D925" s="140"/>
    </row>
    <row r="926" spans="4:4">
      <c r="D926" s="140"/>
    </row>
    <row r="927" spans="4:4">
      <c r="D927" s="140"/>
    </row>
    <row r="928" spans="4:4">
      <c r="D928" s="140"/>
    </row>
    <row r="929" spans="4:4">
      <c r="D929" s="140"/>
    </row>
    <row r="930" spans="4:4">
      <c r="D930" s="140"/>
    </row>
    <row r="931" spans="4:4">
      <c r="D931" s="140"/>
    </row>
    <row r="932" spans="4:4">
      <c r="D932" s="140"/>
    </row>
    <row r="933" spans="4:4">
      <c r="D933" s="140"/>
    </row>
    <row r="934" spans="4:4">
      <c r="D934" s="140"/>
    </row>
    <row r="935" spans="4:4">
      <c r="D935" s="140"/>
    </row>
    <row r="936" spans="4:4">
      <c r="D936" s="140"/>
    </row>
    <row r="937" spans="4:4">
      <c r="D937" s="140"/>
    </row>
    <row r="938" spans="4:4">
      <c r="D938" s="140"/>
    </row>
    <row r="939" spans="4:4">
      <c r="D939" s="140"/>
    </row>
    <row r="940" spans="4:4">
      <c r="D940" s="140"/>
    </row>
    <row r="941" spans="4:4">
      <c r="D941" s="140"/>
    </row>
    <row r="942" spans="4:4">
      <c r="D942" s="140"/>
    </row>
    <row r="943" spans="4:4">
      <c r="D943" s="140"/>
    </row>
    <row r="944" spans="4:4">
      <c r="D944" s="140"/>
    </row>
    <row r="945" spans="4:4">
      <c r="D945" s="140"/>
    </row>
    <row r="946" spans="4:4">
      <c r="D946" s="140"/>
    </row>
    <row r="947" spans="4:4">
      <c r="D947" s="140"/>
    </row>
    <row r="948" spans="4:4">
      <c r="D948" s="140"/>
    </row>
    <row r="949" spans="4:4">
      <c r="D949" s="140"/>
    </row>
    <row r="950" spans="4:4">
      <c r="D950" s="140"/>
    </row>
    <row r="951" spans="4:4">
      <c r="D951" s="140"/>
    </row>
    <row r="952" spans="4:4">
      <c r="D952" s="140"/>
    </row>
    <row r="953" spans="4:4">
      <c r="D953" s="140"/>
    </row>
    <row r="954" spans="4:4">
      <c r="D954" s="140"/>
    </row>
    <row r="955" spans="4:4">
      <c r="D955" s="140"/>
    </row>
    <row r="956" spans="4:4">
      <c r="D956" s="140"/>
    </row>
    <row r="957" spans="4:4">
      <c r="D957" s="140"/>
    </row>
    <row r="958" spans="4:4">
      <c r="D958" s="140"/>
    </row>
    <row r="959" spans="4:4">
      <c r="D959" s="140"/>
    </row>
    <row r="960" spans="4:4">
      <c r="D960" s="140"/>
    </row>
    <row r="961" spans="4:4">
      <c r="D961" s="140"/>
    </row>
    <row r="962" spans="4:4">
      <c r="D962" s="140"/>
    </row>
    <row r="963" spans="4:4">
      <c r="D963" s="140"/>
    </row>
    <row r="964" spans="4:4">
      <c r="D964" s="140"/>
    </row>
    <row r="965" spans="4:4">
      <c r="D965" s="140"/>
    </row>
    <row r="966" spans="4:4">
      <c r="D966" s="140"/>
    </row>
    <row r="967" spans="4:4">
      <c r="D967" s="140"/>
    </row>
    <row r="968" spans="4:4">
      <c r="D968" s="140"/>
    </row>
    <row r="969" spans="4:4">
      <c r="D969" s="140"/>
    </row>
    <row r="970" spans="4:4">
      <c r="D970" s="140"/>
    </row>
    <row r="971" spans="4:4">
      <c r="D971" s="140"/>
    </row>
    <row r="972" spans="4:4">
      <c r="D972" s="140"/>
    </row>
    <row r="973" spans="4:4">
      <c r="D973" s="140"/>
    </row>
    <row r="974" spans="4:4">
      <c r="D974" s="140"/>
    </row>
    <row r="975" spans="4:4">
      <c r="D975" s="140"/>
    </row>
    <row r="976" spans="4:4">
      <c r="D976" s="140"/>
    </row>
    <row r="977" spans="4:4">
      <c r="D977" s="140"/>
    </row>
    <row r="978" spans="4:4">
      <c r="D978" s="140"/>
    </row>
    <row r="979" spans="4:4">
      <c r="D979" s="140"/>
    </row>
    <row r="980" spans="4:4">
      <c r="D980" s="140"/>
    </row>
    <row r="981" spans="4:4">
      <c r="D981" s="140"/>
    </row>
    <row r="982" spans="4:4">
      <c r="D982" s="140"/>
    </row>
    <row r="983" spans="4:4">
      <c r="D983" s="140"/>
    </row>
    <row r="984" spans="4:4">
      <c r="D984" s="140"/>
    </row>
    <row r="985" spans="4:4">
      <c r="D985" s="140"/>
    </row>
    <row r="986" spans="4:4">
      <c r="D986" s="140"/>
    </row>
    <row r="987" spans="4:4">
      <c r="D987" s="140"/>
    </row>
    <row r="988" spans="4:4">
      <c r="D988" s="140"/>
    </row>
    <row r="989" spans="4:4">
      <c r="D989" s="140"/>
    </row>
    <row r="990" spans="4:4">
      <c r="D990" s="140"/>
    </row>
    <row r="991" spans="4:4">
      <c r="D991" s="140"/>
    </row>
    <row r="992" spans="4:4">
      <c r="D992" s="140"/>
    </row>
    <row r="993" spans="4:4">
      <c r="D993" s="140"/>
    </row>
    <row r="994" spans="4:4">
      <c r="D994" s="140"/>
    </row>
    <row r="995" spans="4:4">
      <c r="D995" s="140"/>
    </row>
    <row r="996" spans="4:4">
      <c r="D996" s="140"/>
    </row>
    <row r="997" spans="4:4">
      <c r="D997" s="140"/>
    </row>
    <row r="998" spans="4:4">
      <c r="D998" s="140"/>
    </row>
    <row r="999" spans="4:4">
      <c r="D999" s="140"/>
    </row>
    <row r="1000" spans="4:4">
      <c r="D1000" s="140"/>
    </row>
    <row r="1001" spans="4:4">
      <c r="D1001" s="140"/>
    </row>
    <row r="1002" spans="4:4">
      <c r="D1002" s="140"/>
    </row>
    <row r="1003" spans="4:4">
      <c r="D1003" s="140"/>
    </row>
    <row r="1004" spans="4:4">
      <c r="D1004" s="140"/>
    </row>
    <row r="1005" spans="4:4">
      <c r="D1005" s="140"/>
    </row>
    <row r="1006" spans="4:4">
      <c r="D1006" s="140"/>
    </row>
    <row r="1007" spans="4:4">
      <c r="D1007" s="140"/>
    </row>
    <row r="1008" spans="4:4">
      <c r="D1008" s="140"/>
    </row>
    <row r="1009" spans="4:4">
      <c r="D1009" s="140"/>
    </row>
    <row r="1010" spans="4:4">
      <c r="D1010" s="140"/>
    </row>
    <row r="1011" spans="4:4">
      <c r="D1011" s="140"/>
    </row>
    <row r="1012" spans="4:4">
      <c r="D1012" s="140"/>
    </row>
    <row r="1013" spans="4:4">
      <c r="D1013" s="140"/>
    </row>
    <row r="1014" spans="4:4">
      <c r="D1014" s="140"/>
    </row>
    <row r="1015" spans="4:4">
      <c r="D1015" s="140"/>
    </row>
    <row r="1016" spans="4:4">
      <c r="D1016" s="140"/>
    </row>
    <row r="1017" spans="4:4">
      <c r="D1017" s="140"/>
    </row>
    <row r="1018" spans="4:4">
      <c r="D1018" s="140"/>
    </row>
    <row r="1019" spans="4:4">
      <c r="D1019" s="140"/>
    </row>
    <row r="1020" spans="4:4">
      <c r="D1020" s="140"/>
    </row>
    <row r="1021" spans="4:4">
      <c r="D1021" s="140"/>
    </row>
    <row r="1022" spans="4:4">
      <c r="D1022" s="140"/>
    </row>
    <row r="1023" spans="4:4">
      <c r="D1023" s="140"/>
    </row>
    <row r="1024" spans="4:4">
      <c r="D1024" s="140"/>
    </row>
    <row r="1025" spans="4:4">
      <c r="D1025" s="140"/>
    </row>
    <row r="1026" spans="4:4">
      <c r="D1026" s="140"/>
    </row>
    <row r="1027" spans="4:4">
      <c r="D1027" s="140"/>
    </row>
    <row r="1028" spans="4:4">
      <c r="D1028" s="140"/>
    </row>
    <row r="1029" spans="4:4">
      <c r="D1029" s="140"/>
    </row>
    <row r="1030" spans="4:4">
      <c r="D1030" s="140"/>
    </row>
    <row r="1031" spans="4:4">
      <c r="D1031" s="140"/>
    </row>
    <row r="1032" spans="4:4">
      <c r="D1032" s="140"/>
    </row>
    <row r="1033" spans="4:4">
      <c r="D1033" s="140"/>
    </row>
    <row r="1034" spans="4:4">
      <c r="D1034" s="140"/>
    </row>
    <row r="1035" spans="4:4">
      <c r="D1035" s="140"/>
    </row>
    <row r="1036" spans="4:4">
      <c r="D1036" s="140"/>
    </row>
    <row r="1037" spans="4:4">
      <c r="D1037" s="140"/>
    </row>
    <row r="1038" spans="4:4">
      <c r="D1038" s="140"/>
    </row>
    <row r="1039" spans="4:4">
      <c r="D1039" s="140"/>
    </row>
    <row r="1040" spans="4:4">
      <c r="D1040" s="140"/>
    </row>
    <row r="1041" spans="4:4">
      <c r="D1041" s="140"/>
    </row>
    <row r="1042" spans="4:4">
      <c r="D1042" s="140"/>
    </row>
    <row r="1043" spans="4:4">
      <c r="D1043" s="140"/>
    </row>
    <row r="1044" spans="4:4">
      <c r="D1044" s="140"/>
    </row>
    <row r="1045" spans="4:4">
      <c r="D1045" s="140"/>
    </row>
    <row r="1046" spans="4:4">
      <c r="D1046" s="140"/>
    </row>
    <row r="1047" spans="4:4">
      <c r="D1047" s="140"/>
    </row>
    <row r="1048" spans="4:4">
      <c r="D1048" s="140"/>
    </row>
    <row r="1049" spans="4:4">
      <c r="D1049" s="140"/>
    </row>
    <row r="1050" spans="4:4">
      <c r="D1050" s="140"/>
    </row>
    <row r="1051" spans="4:4">
      <c r="D1051" s="140"/>
    </row>
    <row r="1052" spans="4:4">
      <c r="D1052" s="140"/>
    </row>
    <row r="1053" spans="4:4">
      <c r="D1053" s="140"/>
    </row>
    <row r="1054" spans="4:4">
      <c r="D1054" s="140"/>
    </row>
    <row r="1055" spans="4:4">
      <c r="D1055" s="140"/>
    </row>
    <row r="1056" spans="4:4">
      <c r="D1056" s="140"/>
    </row>
    <row r="1057" spans="4:4">
      <c r="D1057" s="140"/>
    </row>
    <row r="1058" spans="4:4">
      <c r="D1058" s="140"/>
    </row>
    <row r="1059" spans="4:4">
      <c r="D1059" s="140"/>
    </row>
    <row r="1060" spans="4:4">
      <c r="D1060" s="140"/>
    </row>
    <row r="1061" spans="4:4">
      <c r="D1061" s="140"/>
    </row>
    <row r="1062" spans="4:4">
      <c r="D1062" s="140"/>
    </row>
    <row r="1063" spans="4:4">
      <c r="D1063" s="140"/>
    </row>
    <row r="1064" spans="4:4">
      <c r="D1064" s="140"/>
    </row>
    <row r="1065" spans="4:4">
      <c r="D1065" s="140"/>
    </row>
    <row r="1066" spans="4:4">
      <c r="D1066" s="140"/>
    </row>
    <row r="1067" spans="4:4">
      <c r="D1067" s="140"/>
    </row>
    <row r="1068" spans="4:4">
      <c r="D1068" s="140"/>
    </row>
    <row r="1069" spans="4:4">
      <c r="D1069" s="140"/>
    </row>
    <row r="1070" spans="4:4">
      <c r="D1070" s="140"/>
    </row>
    <row r="1071" spans="4:4">
      <c r="D1071" s="140"/>
    </row>
    <row r="1072" spans="4:4">
      <c r="D1072" s="140"/>
    </row>
    <row r="1073" spans="4:4">
      <c r="D1073" s="140"/>
    </row>
    <row r="1074" spans="4:4">
      <c r="D1074" s="140"/>
    </row>
    <row r="1075" spans="4:4">
      <c r="D1075" s="140"/>
    </row>
    <row r="1076" spans="4:4">
      <c r="D1076" s="140"/>
    </row>
    <row r="1077" spans="4:4">
      <c r="D1077" s="140"/>
    </row>
    <row r="1078" spans="4:4">
      <c r="D1078" s="140"/>
    </row>
    <row r="1079" spans="4:4">
      <c r="D1079" s="140"/>
    </row>
    <row r="1080" spans="4:4">
      <c r="D1080" s="140"/>
    </row>
    <row r="1081" spans="4:4">
      <c r="D1081" s="140"/>
    </row>
    <row r="1082" spans="4:4">
      <c r="D1082" s="140"/>
    </row>
    <row r="1083" spans="4:4">
      <c r="D1083" s="140"/>
    </row>
    <row r="1084" spans="4:4">
      <c r="D1084" s="140"/>
    </row>
    <row r="1085" spans="4:4">
      <c r="D1085" s="140"/>
    </row>
    <row r="1086" spans="4:4">
      <c r="D1086" s="140"/>
    </row>
    <row r="1087" spans="4:4">
      <c r="D1087" s="140"/>
    </row>
    <row r="1088" spans="4:4">
      <c r="D1088" s="140"/>
    </row>
    <row r="1089" spans="4:4">
      <c r="D1089" s="140"/>
    </row>
    <row r="1090" spans="4:4">
      <c r="D1090" s="140"/>
    </row>
    <row r="1091" spans="4:4">
      <c r="D1091" s="140"/>
    </row>
    <row r="1092" spans="4:4">
      <c r="D1092" s="140"/>
    </row>
    <row r="1093" spans="4:4">
      <c r="D1093" s="140"/>
    </row>
    <row r="1094" spans="4:4">
      <c r="D1094" s="140"/>
    </row>
    <row r="1095" spans="4:4">
      <c r="D1095" s="140"/>
    </row>
    <row r="1096" spans="4:4">
      <c r="D1096" s="140"/>
    </row>
    <row r="1097" spans="4:4">
      <c r="D1097" s="140"/>
    </row>
    <row r="1098" spans="4:4">
      <c r="D1098" s="140"/>
    </row>
    <row r="1099" spans="4:4">
      <c r="D1099" s="140"/>
    </row>
    <row r="1100" spans="4:4">
      <c r="D1100" s="140"/>
    </row>
    <row r="1101" spans="4:4">
      <c r="D1101" s="140"/>
    </row>
    <row r="1102" spans="4:4">
      <c r="D1102" s="140"/>
    </row>
    <row r="1103" spans="4:4">
      <c r="D1103" s="140"/>
    </row>
    <row r="1104" spans="4:4">
      <c r="D1104" s="140"/>
    </row>
    <row r="1105" spans="4:4">
      <c r="D1105" s="140"/>
    </row>
    <row r="1106" spans="4:4">
      <c r="D1106" s="140"/>
    </row>
    <row r="1107" spans="4:4">
      <c r="D1107" s="140"/>
    </row>
    <row r="1108" spans="4:4">
      <c r="D1108" s="140"/>
    </row>
    <row r="1109" spans="4:4">
      <c r="D1109" s="140"/>
    </row>
    <row r="1110" spans="4:4">
      <c r="D1110" s="140"/>
    </row>
    <row r="1111" spans="4:4">
      <c r="D1111" s="140"/>
    </row>
    <row r="1112" spans="4:4">
      <c r="D1112" s="140"/>
    </row>
    <row r="1113" spans="4:4">
      <c r="D1113" s="140"/>
    </row>
    <row r="1114" spans="4:4">
      <c r="D1114" s="140"/>
    </row>
    <row r="1115" spans="4:4">
      <c r="D1115" s="140"/>
    </row>
    <row r="1116" spans="4:4">
      <c r="D1116" s="140"/>
    </row>
    <row r="1117" spans="4:4">
      <c r="D1117" s="140"/>
    </row>
    <row r="1118" spans="4:4">
      <c r="D1118" s="140"/>
    </row>
    <row r="1119" spans="4:4">
      <c r="D1119" s="140"/>
    </row>
    <row r="1120" spans="4:4">
      <c r="D1120" s="140"/>
    </row>
    <row r="1121" spans="4:4">
      <c r="D1121" s="140"/>
    </row>
    <row r="1122" spans="4:4">
      <c r="D1122" s="140"/>
    </row>
    <row r="1123" spans="4:4">
      <c r="D1123" s="140"/>
    </row>
    <row r="1124" spans="4:4">
      <c r="D1124" s="140"/>
    </row>
    <row r="1125" spans="4:4">
      <c r="D1125" s="140"/>
    </row>
    <row r="1126" spans="4:4">
      <c r="D1126" s="140"/>
    </row>
    <row r="1127" spans="4:4">
      <c r="D1127" s="140"/>
    </row>
    <row r="1128" spans="4:4">
      <c r="D1128" s="140"/>
    </row>
    <row r="1129" spans="4:4">
      <c r="D1129" s="140"/>
    </row>
    <row r="1130" spans="4:4">
      <c r="D1130" s="140"/>
    </row>
    <row r="1131" spans="4:4">
      <c r="D1131" s="140"/>
    </row>
    <row r="1132" spans="4:4">
      <c r="D1132" s="140"/>
    </row>
    <row r="1133" spans="4:4">
      <c r="D1133" s="140"/>
    </row>
    <row r="1134" spans="4:4">
      <c r="D1134" s="140"/>
    </row>
    <row r="1135" spans="4:4">
      <c r="D1135" s="140"/>
    </row>
    <row r="1136" spans="4:4">
      <c r="D1136" s="140"/>
    </row>
    <row r="1137" spans="4:4">
      <c r="D1137" s="140"/>
    </row>
    <row r="1138" spans="4:4">
      <c r="D1138" s="140"/>
    </row>
    <row r="1139" spans="4:4">
      <c r="D1139" s="140"/>
    </row>
    <row r="1140" spans="4:4">
      <c r="D1140" s="140"/>
    </row>
    <row r="1141" spans="4:4">
      <c r="D1141" s="140"/>
    </row>
    <row r="1142" spans="4:4">
      <c r="D1142" s="140"/>
    </row>
    <row r="1143" spans="4:4">
      <c r="D1143" s="140"/>
    </row>
    <row r="1144" spans="4:4">
      <c r="D1144" s="140"/>
    </row>
    <row r="1145" spans="4:4">
      <c r="D1145" s="140"/>
    </row>
    <row r="1146" spans="4:4">
      <c r="D1146" s="140"/>
    </row>
    <row r="1147" spans="4:4">
      <c r="D1147" s="140"/>
    </row>
    <row r="1148" spans="4:4">
      <c r="D1148" s="140"/>
    </row>
    <row r="1149" spans="4:4">
      <c r="D1149" s="140"/>
    </row>
    <row r="1150" spans="4:4">
      <c r="D1150" s="140"/>
    </row>
    <row r="1151" spans="4:4">
      <c r="D1151" s="140"/>
    </row>
    <row r="1152" spans="4:4">
      <c r="D1152" s="140"/>
    </row>
    <row r="1153" spans="4:4">
      <c r="D1153" s="140"/>
    </row>
    <row r="1154" spans="4:4">
      <c r="D1154" s="140"/>
    </row>
    <row r="1155" spans="4:4">
      <c r="D1155" s="140"/>
    </row>
    <row r="1156" spans="4:4">
      <c r="D1156" s="140"/>
    </row>
    <row r="1157" spans="4:4">
      <c r="D1157" s="140"/>
    </row>
    <row r="1158" spans="4:4">
      <c r="D1158" s="140"/>
    </row>
    <row r="1159" spans="4:4">
      <c r="D1159" s="140"/>
    </row>
    <row r="1160" spans="4:4">
      <c r="D1160" s="140"/>
    </row>
    <row r="1161" spans="4:4">
      <c r="D1161" s="140"/>
    </row>
    <row r="1162" spans="4:4">
      <c r="D1162" s="140"/>
    </row>
    <row r="1163" spans="4:4">
      <c r="D1163" s="140"/>
    </row>
    <row r="1164" spans="4:4">
      <c r="D1164" s="140"/>
    </row>
    <row r="1165" spans="4:4">
      <c r="D1165" s="140"/>
    </row>
    <row r="1166" spans="4:4">
      <c r="D1166" s="140"/>
    </row>
    <row r="1167" spans="4:4">
      <c r="D1167" s="140"/>
    </row>
    <row r="1168" spans="4:4">
      <c r="D1168" s="140"/>
    </row>
    <row r="1169" spans="4:4">
      <c r="D1169" s="140"/>
    </row>
    <row r="1170" spans="4:4">
      <c r="D1170" s="140"/>
    </row>
    <row r="1171" spans="4:4">
      <c r="D1171" s="140"/>
    </row>
    <row r="1172" spans="4:4">
      <c r="D1172" s="140"/>
    </row>
    <row r="1173" spans="4:4">
      <c r="D1173" s="140"/>
    </row>
    <row r="1174" spans="4:4">
      <c r="D1174" s="140"/>
    </row>
    <row r="1175" spans="4:4">
      <c r="D1175" s="140"/>
    </row>
    <row r="1176" spans="4:4">
      <c r="D1176" s="140"/>
    </row>
    <row r="1177" spans="4:4">
      <c r="D1177" s="140"/>
    </row>
    <row r="1178" spans="4:4">
      <c r="D1178" s="140"/>
    </row>
    <row r="1179" spans="4:4">
      <c r="D1179" s="140"/>
    </row>
    <row r="1180" spans="4:4">
      <c r="D1180" s="140"/>
    </row>
    <row r="1181" spans="4:4">
      <c r="D1181" s="140"/>
    </row>
    <row r="1182" spans="4:4">
      <c r="D1182" s="140"/>
    </row>
    <row r="1183" spans="4:4">
      <c r="D1183" s="140"/>
    </row>
    <row r="1184" spans="4:4">
      <c r="D1184" s="140"/>
    </row>
    <row r="1185" spans="4:4">
      <c r="D1185" s="140"/>
    </row>
    <row r="1186" spans="4:4">
      <c r="D1186" s="140"/>
    </row>
    <row r="1187" spans="4:4">
      <c r="D1187" s="140"/>
    </row>
    <row r="1188" spans="4:4">
      <c r="D1188" s="140"/>
    </row>
    <row r="1189" spans="4:4">
      <c r="D1189" s="140"/>
    </row>
    <row r="1190" spans="4:4">
      <c r="D1190" s="140"/>
    </row>
    <row r="1191" spans="4:4">
      <c r="D1191" s="140"/>
    </row>
    <row r="1192" spans="4:4">
      <c r="D1192" s="140"/>
    </row>
    <row r="1193" spans="4:4">
      <c r="D1193" s="140"/>
    </row>
    <row r="1194" spans="4:4">
      <c r="D1194" s="140"/>
    </row>
    <row r="1195" spans="4:4">
      <c r="D1195" s="140"/>
    </row>
    <row r="1196" spans="4:4">
      <c r="D1196" s="140"/>
    </row>
    <row r="1197" spans="4:4">
      <c r="D1197" s="140"/>
    </row>
    <row r="1198" spans="4:4">
      <c r="D1198" s="140"/>
    </row>
    <row r="1199" spans="4:4">
      <c r="D1199" s="140"/>
    </row>
    <row r="1200" spans="4:4">
      <c r="D1200" s="140"/>
    </row>
    <row r="1201" spans="4:4">
      <c r="D1201" s="140"/>
    </row>
    <row r="1202" spans="4:4">
      <c r="D1202" s="140"/>
    </row>
    <row r="1203" spans="4:4">
      <c r="D1203" s="140"/>
    </row>
    <row r="1204" spans="4:4">
      <c r="D1204" s="140"/>
    </row>
    <row r="1205" spans="4:4">
      <c r="D1205" s="140"/>
    </row>
    <row r="1206" spans="4:4">
      <c r="D1206" s="140"/>
    </row>
    <row r="1207" spans="4:4">
      <c r="D1207" s="140"/>
    </row>
    <row r="1208" spans="4:4">
      <c r="D1208" s="140"/>
    </row>
    <row r="1209" spans="4:4">
      <c r="D1209" s="140"/>
    </row>
    <row r="1210" spans="4:4">
      <c r="D1210" s="140"/>
    </row>
    <row r="1211" spans="4:4">
      <c r="D1211" s="140"/>
    </row>
    <row r="1212" spans="4:4">
      <c r="D1212" s="140"/>
    </row>
    <row r="1213" spans="4:4">
      <c r="D1213" s="140"/>
    </row>
    <row r="1214" spans="4:4">
      <c r="D1214" s="140"/>
    </row>
    <row r="1215" spans="4:4">
      <c r="D1215" s="140"/>
    </row>
    <row r="1216" spans="4:4">
      <c r="D1216" s="140"/>
    </row>
    <row r="1217" spans="4:4">
      <c r="D1217" s="140"/>
    </row>
    <row r="1218" spans="4:4">
      <c r="D1218" s="140"/>
    </row>
    <row r="1219" spans="4:4">
      <c r="D1219" s="140"/>
    </row>
    <row r="1220" spans="4:4">
      <c r="D1220" s="140"/>
    </row>
    <row r="1221" spans="4:4">
      <c r="D1221" s="140"/>
    </row>
    <row r="1222" spans="4:4">
      <c r="D1222" s="140"/>
    </row>
    <row r="1223" spans="4:4">
      <c r="D1223" s="140"/>
    </row>
    <row r="1224" spans="4:4">
      <c r="D1224" s="140"/>
    </row>
    <row r="1225" spans="4:4">
      <c r="D1225" s="140"/>
    </row>
    <row r="1226" spans="4:4">
      <c r="D1226" s="140"/>
    </row>
    <row r="1227" spans="4:4">
      <c r="D1227" s="140"/>
    </row>
    <row r="1228" spans="4:4">
      <c r="D1228" s="140"/>
    </row>
    <row r="1229" spans="4:4">
      <c r="D1229" s="140"/>
    </row>
    <row r="1230" spans="4:4">
      <c r="D1230" s="140"/>
    </row>
    <row r="1231" spans="4:4">
      <c r="D1231" s="140"/>
    </row>
    <row r="1232" spans="4:4">
      <c r="D1232" s="140"/>
    </row>
    <row r="1233" spans="4:4">
      <c r="D1233" s="140"/>
    </row>
    <row r="1234" spans="4:4">
      <c r="D1234" s="140"/>
    </row>
    <row r="1235" spans="4:4">
      <c r="D1235" s="140"/>
    </row>
    <row r="1236" spans="4:4">
      <c r="D1236" s="140"/>
    </row>
    <row r="1237" spans="4:4">
      <c r="D1237" s="140"/>
    </row>
    <row r="1238" spans="4:4">
      <c r="D1238" s="140"/>
    </row>
    <row r="1239" spans="4:4">
      <c r="D1239" s="140"/>
    </row>
    <row r="1240" spans="4:4">
      <c r="D1240" s="140"/>
    </row>
    <row r="1241" spans="4:4">
      <c r="D1241" s="140"/>
    </row>
    <row r="1242" spans="4:4">
      <c r="D1242" s="140"/>
    </row>
    <row r="1243" spans="4:4">
      <c r="D1243" s="140"/>
    </row>
    <row r="1244" spans="4:4">
      <c r="D1244" s="140"/>
    </row>
    <row r="1245" spans="4:4">
      <c r="D1245" s="140"/>
    </row>
    <row r="1246" spans="4:4">
      <c r="D1246" s="140"/>
    </row>
    <row r="1247" spans="4:4">
      <c r="D1247" s="140"/>
    </row>
    <row r="1248" spans="4:4">
      <c r="D1248" s="140"/>
    </row>
    <row r="1249" spans="4:4">
      <c r="D1249" s="140"/>
    </row>
    <row r="1250" spans="4:4">
      <c r="D1250" s="140"/>
    </row>
    <row r="1251" spans="4:4">
      <c r="D1251" s="140"/>
    </row>
    <row r="1252" spans="4:4">
      <c r="D1252" s="140"/>
    </row>
    <row r="1253" spans="4:4">
      <c r="D1253" s="140"/>
    </row>
    <row r="1254" spans="4:4">
      <c r="D1254" s="140"/>
    </row>
    <row r="1255" spans="4:4">
      <c r="D1255" s="140"/>
    </row>
    <row r="1256" spans="4:4">
      <c r="D1256" s="140"/>
    </row>
    <row r="1257" spans="4:4">
      <c r="D1257" s="140"/>
    </row>
    <row r="1258" spans="4:4">
      <c r="D1258" s="140"/>
    </row>
    <row r="1259" spans="4:4">
      <c r="D1259" s="140"/>
    </row>
    <row r="1260" spans="4:4">
      <c r="D1260" s="140"/>
    </row>
    <row r="1261" spans="4:4">
      <c r="D1261" s="140"/>
    </row>
    <row r="1262" spans="4:4">
      <c r="D1262" s="140"/>
    </row>
    <row r="1263" spans="4:4">
      <c r="D1263" s="140"/>
    </row>
    <row r="1264" spans="4:4">
      <c r="D1264" s="140"/>
    </row>
    <row r="1265" spans="4:4">
      <c r="D1265" s="140"/>
    </row>
    <row r="1266" spans="4:4">
      <c r="D1266" s="140"/>
    </row>
    <row r="1267" spans="4:4">
      <c r="D1267" s="140"/>
    </row>
    <row r="1268" spans="4:4">
      <c r="D1268" s="140"/>
    </row>
    <row r="1269" spans="4:4">
      <c r="D1269" s="140"/>
    </row>
    <row r="1270" spans="4:4">
      <c r="D1270" s="140"/>
    </row>
    <row r="1271" spans="4:4">
      <c r="D1271" s="140"/>
    </row>
    <row r="1272" spans="4:4">
      <c r="D1272" s="140"/>
    </row>
    <row r="1273" spans="4:4">
      <c r="D1273" s="140"/>
    </row>
    <row r="1274" spans="4:4">
      <c r="D1274" s="140"/>
    </row>
    <row r="1275" spans="4:4">
      <c r="D1275" s="140"/>
    </row>
    <row r="1276" spans="4:4">
      <c r="D1276" s="140"/>
    </row>
    <row r="1277" spans="4:4">
      <c r="D1277" s="140"/>
    </row>
    <row r="1278" spans="4:4">
      <c r="D1278" s="140"/>
    </row>
    <row r="1279" spans="4:4">
      <c r="D1279" s="140"/>
    </row>
    <row r="1280" spans="4:4">
      <c r="D1280" s="140"/>
    </row>
    <row r="1281" spans="4:4">
      <c r="D1281" s="140"/>
    </row>
    <row r="1282" spans="4:4">
      <c r="D1282" s="140"/>
    </row>
    <row r="1283" spans="4:4">
      <c r="D1283" s="140"/>
    </row>
    <row r="1284" spans="4:4">
      <c r="D1284" s="140"/>
    </row>
    <row r="1285" spans="4:4">
      <c r="D1285" s="140"/>
    </row>
    <row r="1286" spans="4:4">
      <c r="D1286" s="140"/>
    </row>
    <row r="1287" spans="4:4">
      <c r="D1287" s="140"/>
    </row>
    <row r="1288" spans="4:4">
      <c r="D1288" s="140"/>
    </row>
    <row r="1289" spans="4:4">
      <c r="D1289" s="140"/>
    </row>
    <row r="1290" spans="4:4">
      <c r="D1290" s="140"/>
    </row>
    <row r="1291" spans="4:4">
      <c r="D1291" s="140"/>
    </row>
    <row r="1292" spans="4:4">
      <c r="D1292" s="140"/>
    </row>
    <row r="1293" spans="4:4">
      <c r="D1293" s="140"/>
    </row>
    <row r="1294" spans="4:4">
      <c r="D1294" s="140"/>
    </row>
    <row r="1295" spans="4:4">
      <c r="D1295" s="140"/>
    </row>
    <row r="1296" spans="4:4">
      <c r="D1296" s="140"/>
    </row>
    <row r="1297" spans="4:4">
      <c r="D1297" s="140"/>
    </row>
    <row r="1298" spans="4:4">
      <c r="D1298" s="140"/>
    </row>
    <row r="1299" spans="4:4">
      <c r="D1299" s="140"/>
    </row>
    <row r="1300" spans="4:4">
      <c r="D1300" s="140"/>
    </row>
    <row r="1301" spans="4:4">
      <c r="D1301" s="140"/>
    </row>
    <row r="1302" spans="4:4">
      <c r="D1302" s="140"/>
    </row>
    <row r="1303" spans="4:4">
      <c r="D1303" s="140"/>
    </row>
    <row r="1304" spans="4:4">
      <c r="D1304" s="140"/>
    </row>
    <row r="1305" spans="4:4">
      <c r="D1305" s="140"/>
    </row>
    <row r="1306" spans="4:4">
      <c r="D1306" s="140"/>
    </row>
    <row r="1307" spans="4:4">
      <c r="D1307" s="140"/>
    </row>
    <row r="1308" spans="4:4">
      <c r="D1308" s="140"/>
    </row>
    <row r="1309" spans="4:4">
      <c r="D1309" s="140"/>
    </row>
    <row r="1310" spans="4:4">
      <c r="D1310" s="140"/>
    </row>
    <row r="1311" spans="4:4">
      <c r="D1311" s="140"/>
    </row>
    <row r="1312" spans="4:4">
      <c r="D1312" s="140"/>
    </row>
    <row r="1313" spans="4:4">
      <c r="D1313" s="140"/>
    </row>
    <row r="1314" spans="4:4">
      <c r="D1314" s="140"/>
    </row>
    <row r="1315" spans="4:4">
      <c r="D1315" s="140"/>
    </row>
    <row r="1316" spans="4:4">
      <c r="D1316" s="140"/>
    </row>
    <row r="1317" spans="4:4">
      <c r="D1317" s="140"/>
    </row>
    <row r="1318" spans="4:4">
      <c r="D1318" s="140"/>
    </row>
    <row r="1319" spans="4:4">
      <c r="D1319" s="140"/>
    </row>
    <row r="1320" spans="4:4">
      <c r="D1320" s="140"/>
    </row>
    <row r="1321" spans="4:4">
      <c r="D1321" s="140"/>
    </row>
    <row r="1322" spans="4:4">
      <c r="D1322" s="140"/>
    </row>
    <row r="1323" spans="4:4">
      <c r="D1323" s="140"/>
    </row>
    <row r="1324" spans="4:4">
      <c r="D1324" s="140"/>
    </row>
    <row r="1325" spans="4:4">
      <c r="D1325" s="140"/>
    </row>
    <row r="1326" spans="4:4">
      <c r="D1326" s="140"/>
    </row>
    <row r="1327" spans="4:4">
      <c r="D1327" s="140"/>
    </row>
    <row r="1328" spans="4:4">
      <c r="D1328" s="140"/>
    </row>
    <row r="1329" spans="4:4">
      <c r="D1329" s="140"/>
    </row>
    <row r="1330" spans="4:4">
      <c r="D1330" s="140"/>
    </row>
    <row r="1331" spans="4:4">
      <c r="D1331" s="140"/>
    </row>
    <row r="1332" spans="4:4">
      <c r="D1332" s="140"/>
    </row>
    <row r="1333" spans="4:4">
      <c r="D1333" s="140"/>
    </row>
    <row r="1334" spans="4:4">
      <c r="D1334" s="140"/>
    </row>
    <row r="1335" spans="4:4">
      <c r="D1335" s="140"/>
    </row>
    <row r="1336" spans="4:4">
      <c r="D1336" s="140"/>
    </row>
    <row r="1337" spans="4:4">
      <c r="D1337" s="140"/>
    </row>
    <row r="1338" spans="4:4">
      <c r="D1338" s="140"/>
    </row>
    <row r="1339" spans="4:4">
      <c r="D1339" s="140"/>
    </row>
    <row r="1340" spans="4:4">
      <c r="D1340" s="140"/>
    </row>
    <row r="1341" spans="4:4">
      <c r="D1341" s="140"/>
    </row>
    <row r="1342" spans="4:4">
      <c r="D1342" s="140"/>
    </row>
    <row r="1343" spans="4:4">
      <c r="D1343" s="140"/>
    </row>
    <row r="1344" spans="4:4">
      <c r="D1344" s="140"/>
    </row>
    <row r="1345" spans="4:4">
      <c r="D1345" s="140"/>
    </row>
    <row r="1346" spans="4:4">
      <c r="D1346" s="140"/>
    </row>
    <row r="1347" spans="4:4">
      <c r="D1347" s="140"/>
    </row>
    <row r="1348" spans="4:4">
      <c r="D1348" s="140"/>
    </row>
    <row r="1349" spans="4:4">
      <c r="D1349" s="140"/>
    </row>
    <row r="1350" spans="4:4">
      <c r="D1350" s="140"/>
    </row>
    <row r="1351" spans="4:4">
      <c r="D1351" s="140"/>
    </row>
    <row r="1352" spans="4:4">
      <c r="D1352" s="140"/>
    </row>
    <row r="1353" spans="4:4">
      <c r="D1353" s="140"/>
    </row>
    <row r="1354" spans="4:4">
      <c r="D1354" s="140"/>
    </row>
    <row r="1355" spans="4:4">
      <c r="D1355" s="140"/>
    </row>
    <row r="1356" spans="4:4">
      <c r="D1356" s="140"/>
    </row>
    <row r="1357" spans="4:4">
      <c r="D1357" s="140"/>
    </row>
    <row r="1358" spans="4:4">
      <c r="D1358" s="140"/>
    </row>
    <row r="1359" spans="4:4">
      <c r="D1359" s="140"/>
    </row>
    <row r="1360" spans="4:4">
      <c r="D1360" s="140"/>
    </row>
    <row r="1361" spans="4:4">
      <c r="D1361" s="140"/>
    </row>
    <row r="1362" spans="4:4">
      <c r="D1362" s="140"/>
    </row>
    <row r="1363" spans="4:4">
      <c r="D1363" s="140"/>
    </row>
    <row r="1364" spans="4:4">
      <c r="D1364" s="140"/>
    </row>
    <row r="1365" spans="4:4">
      <c r="D1365" s="140"/>
    </row>
    <row r="1366" spans="4:4">
      <c r="D1366" s="140"/>
    </row>
    <row r="1367" spans="4:4">
      <c r="D1367" s="140"/>
    </row>
    <row r="1368" spans="4:4">
      <c r="D1368" s="140"/>
    </row>
    <row r="1369" spans="4:4">
      <c r="D1369" s="140"/>
    </row>
    <row r="1370" spans="4:4">
      <c r="D1370" s="140"/>
    </row>
    <row r="1371" spans="4:4">
      <c r="D1371" s="140"/>
    </row>
    <row r="1372" spans="4:4">
      <c r="D1372" s="140"/>
    </row>
    <row r="1373" spans="4:4">
      <c r="D1373" s="140"/>
    </row>
    <row r="1374" spans="4:4">
      <c r="D1374" s="140"/>
    </row>
    <row r="1375" spans="4:4">
      <c r="D1375" s="140"/>
    </row>
    <row r="1376" spans="4:4">
      <c r="D1376" s="140"/>
    </row>
    <row r="1377" spans="4:4">
      <c r="D1377" s="140"/>
    </row>
    <row r="1378" spans="4:4">
      <c r="D1378" s="140"/>
    </row>
    <row r="1379" spans="4:4">
      <c r="D1379" s="140"/>
    </row>
    <row r="1380" spans="4:4">
      <c r="D1380" s="140"/>
    </row>
    <row r="1381" spans="4:4">
      <c r="D1381" s="140"/>
    </row>
    <row r="1382" spans="4:4">
      <c r="D1382" s="140"/>
    </row>
    <row r="1383" spans="4:4">
      <c r="D1383" s="140"/>
    </row>
    <row r="1384" spans="4:4">
      <c r="D1384" s="140"/>
    </row>
    <row r="1385" spans="4:4">
      <c r="D1385" s="140"/>
    </row>
    <row r="1386" spans="4:4">
      <c r="D1386" s="140"/>
    </row>
    <row r="1387" spans="4:4">
      <c r="D1387" s="140"/>
    </row>
    <row r="1388" spans="4:4">
      <c r="D1388" s="140"/>
    </row>
    <row r="1389" spans="4:4">
      <c r="D1389" s="140"/>
    </row>
    <row r="1390" spans="4:4">
      <c r="D1390" s="140"/>
    </row>
    <row r="1391" spans="4:4">
      <c r="D1391" s="140"/>
    </row>
    <row r="1392" spans="4:4">
      <c r="D1392" s="140"/>
    </row>
    <row r="1393" spans="4:4">
      <c r="D1393" s="140"/>
    </row>
    <row r="1394" spans="4:4">
      <c r="D1394" s="140"/>
    </row>
    <row r="1395" spans="4:4">
      <c r="D1395" s="140"/>
    </row>
    <row r="1396" spans="4:4">
      <c r="D1396" s="140"/>
    </row>
    <row r="1397" spans="4:4">
      <c r="D1397" s="140"/>
    </row>
    <row r="1398" spans="4:4">
      <c r="D1398" s="140"/>
    </row>
    <row r="1399" spans="4:4">
      <c r="D1399" s="140"/>
    </row>
    <row r="1400" spans="4:4">
      <c r="D1400" s="140"/>
    </row>
    <row r="1401" spans="4:4">
      <c r="D1401" s="140"/>
    </row>
    <row r="1402" spans="4:4">
      <c r="D1402" s="140"/>
    </row>
    <row r="1403" spans="4:4">
      <c r="D1403" s="140"/>
    </row>
    <row r="1404" spans="4:4">
      <c r="D1404" s="140"/>
    </row>
    <row r="1405" spans="4:4">
      <c r="D1405" s="140"/>
    </row>
    <row r="1406" spans="4:4">
      <c r="D1406" s="140"/>
    </row>
    <row r="1407" spans="4:4">
      <c r="D1407" s="140"/>
    </row>
    <row r="1408" spans="4:4">
      <c r="D1408" s="140"/>
    </row>
    <row r="1409" spans="4:4">
      <c r="D1409" s="140"/>
    </row>
    <row r="1410" spans="4:4">
      <c r="D1410" s="140"/>
    </row>
    <row r="1411" spans="4:4">
      <c r="D1411" s="140"/>
    </row>
    <row r="1412" spans="4:4">
      <c r="D1412" s="140"/>
    </row>
    <row r="1413" spans="4:4">
      <c r="D1413" s="140"/>
    </row>
    <row r="1414" spans="4:4">
      <c r="D1414" s="140"/>
    </row>
    <row r="1415" spans="4:4">
      <c r="D1415" s="140"/>
    </row>
    <row r="1416" spans="4:4">
      <c r="D1416" s="140"/>
    </row>
    <row r="1417" spans="4:4">
      <c r="D1417" s="140"/>
    </row>
    <row r="1418" spans="4:4">
      <c r="D1418" s="140"/>
    </row>
    <row r="1419" spans="4:4">
      <c r="D1419" s="140"/>
    </row>
    <row r="1420" spans="4:4">
      <c r="D1420" s="140"/>
    </row>
    <row r="1421" spans="4:4">
      <c r="D1421" s="140"/>
    </row>
    <row r="1422" spans="4:4">
      <c r="D1422" s="140"/>
    </row>
    <row r="1423" spans="4:4">
      <c r="D1423" s="140"/>
    </row>
    <row r="1424" spans="4:4">
      <c r="D1424" s="140"/>
    </row>
    <row r="1425" spans="4:4">
      <c r="D1425" s="140"/>
    </row>
    <row r="1426" spans="4:4">
      <c r="D1426" s="140"/>
    </row>
    <row r="1427" spans="4:4">
      <c r="D1427" s="140"/>
    </row>
    <row r="1428" spans="4:4">
      <c r="D1428" s="140"/>
    </row>
    <row r="1429" spans="4:4">
      <c r="D1429" s="140"/>
    </row>
    <row r="1430" spans="4:4">
      <c r="D1430" s="140"/>
    </row>
    <row r="1431" spans="4:4">
      <c r="D1431" s="140"/>
    </row>
    <row r="1432" spans="4:4">
      <c r="D1432" s="140"/>
    </row>
    <row r="1433" spans="4:4">
      <c r="D1433" s="140"/>
    </row>
    <row r="1434" spans="4:4">
      <c r="D1434" s="140"/>
    </row>
    <row r="1435" spans="4:4">
      <c r="D1435" s="140"/>
    </row>
    <row r="1436" spans="4:4">
      <c r="D1436" s="140"/>
    </row>
    <row r="1437" spans="4:4">
      <c r="D1437" s="140"/>
    </row>
    <row r="1438" spans="4:4">
      <c r="D1438" s="140"/>
    </row>
    <row r="1439" spans="4:4">
      <c r="D1439" s="140"/>
    </row>
    <row r="1440" spans="4:4">
      <c r="D1440" s="140"/>
    </row>
    <row r="1441" spans="4:4">
      <c r="D1441" s="140"/>
    </row>
    <row r="1442" spans="4:4">
      <c r="D1442" s="140"/>
    </row>
    <row r="1443" spans="4:4">
      <c r="D1443" s="140"/>
    </row>
    <row r="1444" spans="4:4">
      <c r="D1444" s="140"/>
    </row>
    <row r="1445" spans="4:4">
      <c r="D1445" s="140"/>
    </row>
    <row r="1446" spans="4:4">
      <c r="D1446" s="140"/>
    </row>
    <row r="1447" spans="4:4">
      <c r="D1447" s="140"/>
    </row>
    <row r="1448" spans="4:4">
      <c r="D1448" s="140"/>
    </row>
    <row r="1449" spans="4:4">
      <c r="D1449" s="140"/>
    </row>
    <row r="1450" spans="4:4">
      <c r="D1450" s="140"/>
    </row>
    <row r="1451" spans="4:4">
      <c r="D1451" s="140"/>
    </row>
    <row r="1452" spans="4:4">
      <c r="D1452" s="140"/>
    </row>
    <row r="1453" spans="4:4">
      <c r="D1453" s="140"/>
    </row>
    <row r="1454" spans="4:4">
      <c r="D1454" s="140"/>
    </row>
    <row r="1455" spans="4:4">
      <c r="D1455" s="140"/>
    </row>
    <row r="1456" spans="4:4">
      <c r="D1456" s="140"/>
    </row>
    <row r="1457" spans="4:4">
      <c r="D1457" s="140"/>
    </row>
    <row r="1458" spans="4:4">
      <c r="D1458" s="140"/>
    </row>
    <row r="1459" spans="4:4">
      <c r="D1459" s="140"/>
    </row>
    <row r="1460" spans="4:4">
      <c r="D1460" s="140"/>
    </row>
    <row r="1461" spans="4:4">
      <c r="D1461" s="140"/>
    </row>
    <row r="1462" spans="4:4">
      <c r="D1462" s="140"/>
    </row>
    <row r="1463" spans="4:4">
      <c r="D1463" s="140"/>
    </row>
    <row r="1464" spans="4:4">
      <c r="D1464" s="140"/>
    </row>
    <row r="1465" spans="4:4">
      <c r="D1465" s="140"/>
    </row>
    <row r="1466" spans="4:4">
      <c r="D1466" s="140"/>
    </row>
    <row r="1467" spans="4:4">
      <c r="D1467" s="140"/>
    </row>
    <row r="1468" spans="4:4">
      <c r="D1468" s="140"/>
    </row>
    <row r="1469" spans="4:4">
      <c r="D1469" s="140"/>
    </row>
    <row r="1470" spans="4:4">
      <c r="D1470" s="140"/>
    </row>
    <row r="1471" spans="4:4">
      <c r="D1471" s="140"/>
    </row>
    <row r="1472" spans="4:4">
      <c r="D1472" s="140"/>
    </row>
    <row r="1473" spans="4:4">
      <c r="D1473" s="140"/>
    </row>
    <row r="1474" spans="4:4">
      <c r="D1474" s="140"/>
    </row>
    <row r="1475" spans="4:4">
      <c r="D1475" s="140"/>
    </row>
    <row r="1476" spans="4:4">
      <c r="D1476" s="140"/>
    </row>
    <row r="1477" spans="4:4">
      <c r="D1477" s="140"/>
    </row>
    <row r="1478" spans="4:4">
      <c r="D1478" s="140"/>
    </row>
    <row r="1479" spans="4:4">
      <c r="D1479" s="140"/>
    </row>
    <row r="1480" spans="4:4">
      <c r="D1480" s="140"/>
    </row>
    <row r="1481" spans="4:4">
      <c r="D1481" s="140"/>
    </row>
    <row r="1482" spans="4:4">
      <c r="D1482" s="140"/>
    </row>
    <row r="1483" spans="4:4">
      <c r="D1483" s="140"/>
    </row>
    <row r="1484" spans="4:4">
      <c r="D1484" s="140"/>
    </row>
    <row r="1485" spans="4:4">
      <c r="D1485" s="140"/>
    </row>
    <row r="1486" spans="4:4">
      <c r="D1486" s="140"/>
    </row>
    <row r="1487" spans="4:4">
      <c r="D1487" s="140"/>
    </row>
    <row r="1488" spans="4:4">
      <c r="D1488" s="140"/>
    </row>
    <row r="1489" spans="4:4">
      <c r="D1489" s="140"/>
    </row>
    <row r="1490" spans="4:4">
      <c r="D1490" s="140"/>
    </row>
    <row r="1491" spans="4:4">
      <c r="D1491" s="140"/>
    </row>
    <row r="1492" spans="4:4">
      <c r="D1492" s="140"/>
    </row>
    <row r="1493" spans="4:4">
      <c r="D1493" s="140"/>
    </row>
    <row r="1494" spans="4:4">
      <c r="D1494" s="140"/>
    </row>
    <row r="1495" spans="4:4">
      <c r="D1495" s="140"/>
    </row>
    <row r="1496" spans="4:4">
      <c r="D1496" s="140"/>
    </row>
    <row r="1497" spans="4:4">
      <c r="D1497" s="140"/>
    </row>
    <row r="1498" spans="4:4">
      <c r="D1498" s="140"/>
    </row>
    <row r="1499" spans="4:4">
      <c r="D1499" s="140"/>
    </row>
    <row r="1500" spans="4:4">
      <c r="D1500" s="140"/>
    </row>
    <row r="1501" spans="4:4">
      <c r="D1501" s="140"/>
    </row>
    <row r="1502" spans="4:4">
      <c r="D1502" s="140"/>
    </row>
    <row r="1503" spans="4:4">
      <c r="D1503" s="140"/>
    </row>
    <row r="1504" spans="4:4">
      <c r="D1504" s="140"/>
    </row>
    <row r="1505" spans="4:4">
      <c r="D1505" s="140"/>
    </row>
    <row r="1506" spans="4:4">
      <c r="D1506" s="140"/>
    </row>
    <row r="1507" spans="4:4">
      <c r="D1507" s="140"/>
    </row>
    <row r="1508" spans="4:4">
      <c r="D1508" s="140"/>
    </row>
    <row r="1509" spans="4:4">
      <c r="D1509" s="140"/>
    </row>
    <row r="1510" spans="4:4">
      <c r="D1510" s="140"/>
    </row>
    <row r="1511" spans="4:4">
      <c r="D1511" s="140"/>
    </row>
    <row r="1512" spans="4:4">
      <c r="D1512" s="140"/>
    </row>
    <row r="1513" spans="4:4">
      <c r="D1513" s="140"/>
    </row>
    <row r="1514" spans="4:4">
      <c r="D1514" s="140"/>
    </row>
    <row r="1515" spans="4:4">
      <c r="D1515" s="140"/>
    </row>
    <row r="1516" spans="4:4">
      <c r="D1516" s="140"/>
    </row>
    <row r="1517" spans="4:4">
      <c r="D1517" s="140"/>
    </row>
    <row r="1518" spans="4:4">
      <c r="D1518" s="140"/>
    </row>
    <row r="1519" spans="4:4">
      <c r="D1519" s="140"/>
    </row>
    <row r="1520" spans="4:4">
      <c r="D1520" s="140"/>
    </row>
    <row r="1521" spans="4:4">
      <c r="D1521" s="140"/>
    </row>
    <row r="1522" spans="4:4">
      <c r="D1522" s="140"/>
    </row>
    <row r="1523" spans="4:4">
      <c r="D1523" s="140"/>
    </row>
    <row r="1524" spans="4:4">
      <c r="D1524" s="140"/>
    </row>
    <row r="1525" spans="4:4">
      <c r="D1525" s="140"/>
    </row>
    <row r="1526" spans="4:4">
      <c r="D1526" s="140"/>
    </row>
    <row r="1527" spans="4:4">
      <c r="D1527" s="140"/>
    </row>
    <row r="1528" spans="4:4">
      <c r="D1528" s="140"/>
    </row>
    <row r="1529" spans="4:4">
      <c r="D1529" s="140"/>
    </row>
    <row r="1530" spans="4:4">
      <c r="D1530" s="140"/>
    </row>
    <row r="1531" spans="4:4">
      <c r="D1531" s="140"/>
    </row>
    <row r="1532" spans="4:4">
      <c r="D1532" s="140"/>
    </row>
    <row r="1533" spans="4:4">
      <c r="D1533" s="140"/>
    </row>
    <row r="1534" spans="4:4">
      <c r="D1534" s="140"/>
    </row>
    <row r="1535" spans="4:4">
      <c r="D1535" s="140"/>
    </row>
    <row r="1536" spans="4:4">
      <c r="D1536" s="140"/>
    </row>
    <row r="1537" spans="4:4">
      <c r="D1537" s="140"/>
    </row>
    <row r="1538" spans="4:4">
      <c r="D1538" s="140"/>
    </row>
    <row r="1539" spans="4:4">
      <c r="D1539" s="140"/>
    </row>
    <row r="1540" spans="4:4">
      <c r="D1540" s="140"/>
    </row>
    <row r="1541" spans="4:4">
      <c r="D1541" s="140"/>
    </row>
    <row r="1542" spans="4:4">
      <c r="D1542" s="140"/>
    </row>
    <row r="1543" spans="4:4">
      <c r="D1543" s="140"/>
    </row>
    <row r="1544" spans="4:4">
      <c r="D1544" s="140"/>
    </row>
    <row r="1545" spans="4:4">
      <c r="D1545" s="140"/>
    </row>
    <row r="1546" spans="4:4">
      <c r="D1546" s="140"/>
    </row>
    <row r="1547" spans="4:4">
      <c r="D1547" s="140"/>
    </row>
    <row r="1548" spans="4:4">
      <c r="D1548" s="140"/>
    </row>
    <row r="1549" spans="4:4">
      <c r="D1549" s="140"/>
    </row>
    <row r="1550" spans="4:4">
      <c r="D1550" s="140"/>
    </row>
    <row r="1551" spans="4:4">
      <c r="D1551" s="140"/>
    </row>
    <row r="1552" spans="4:4">
      <c r="D1552" s="140"/>
    </row>
    <row r="1553" spans="4:4">
      <c r="D1553" s="140"/>
    </row>
    <row r="1554" spans="4:4">
      <c r="D1554" s="140"/>
    </row>
    <row r="1555" spans="4:4">
      <c r="D1555" s="140"/>
    </row>
    <row r="1556" spans="4:4">
      <c r="D1556" s="140"/>
    </row>
    <row r="1557" spans="4:4">
      <c r="D1557" s="140"/>
    </row>
    <row r="1558" spans="4:4">
      <c r="D1558" s="140"/>
    </row>
    <row r="1559" spans="4:4">
      <c r="D1559" s="140"/>
    </row>
    <row r="1560" spans="4:4">
      <c r="D1560" s="140"/>
    </row>
    <row r="1561" spans="4:4">
      <c r="D1561" s="140"/>
    </row>
    <row r="1562" spans="4:4">
      <c r="D1562" s="140"/>
    </row>
    <row r="1563" spans="4:4">
      <c r="D1563" s="140"/>
    </row>
    <row r="1564" spans="4:4">
      <c r="D1564" s="140"/>
    </row>
    <row r="1565" spans="4:4">
      <c r="D1565" s="140"/>
    </row>
    <row r="1566" spans="4:4">
      <c r="D1566" s="140"/>
    </row>
    <row r="1567" spans="4:4">
      <c r="D1567" s="140"/>
    </row>
    <row r="1568" spans="4:4">
      <c r="D1568" s="140"/>
    </row>
    <row r="1569" spans="4:4">
      <c r="D1569" s="140"/>
    </row>
    <row r="1570" spans="4:4">
      <c r="D1570" s="140"/>
    </row>
    <row r="1571" spans="4:4">
      <c r="D1571" s="140"/>
    </row>
    <row r="1572" spans="4:4">
      <c r="D1572" s="140"/>
    </row>
    <row r="1573" spans="4:4">
      <c r="D1573" s="140"/>
    </row>
    <row r="1574" spans="4:4">
      <c r="D1574" s="140"/>
    </row>
    <row r="1575" spans="4:4">
      <c r="D1575" s="140"/>
    </row>
    <row r="1576" spans="4:4">
      <c r="D1576" s="140"/>
    </row>
    <row r="1577" spans="4:4">
      <c r="D1577" s="140"/>
    </row>
    <row r="1578" spans="4:4">
      <c r="D1578" s="140"/>
    </row>
    <row r="1579" spans="4:4">
      <c r="D1579" s="140"/>
    </row>
    <row r="1580" spans="4:4">
      <c r="D1580" s="140"/>
    </row>
    <row r="1581" spans="4:4">
      <c r="D1581" s="140"/>
    </row>
    <row r="1582" spans="4:4">
      <c r="D1582" s="140"/>
    </row>
    <row r="1583" spans="4:4">
      <c r="D1583" s="140"/>
    </row>
    <row r="1584" spans="4:4">
      <c r="D1584" s="140"/>
    </row>
    <row r="1585" spans="4:4">
      <c r="D1585" s="140"/>
    </row>
    <row r="1586" spans="4:4">
      <c r="D1586" s="140"/>
    </row>
    <row r="1587" spans="4:4">
      <c r="D1587" s="140"/>
    </row>
    <row r="1588" spans="4:4">
      <c r="D1588" s="140"/>
    </row>
    <row r="1589" spans="4:4">
      <c r="D1589" s="140"/>
    </row>
    <row r="1590" spans="4:4">
      <c r="D1590" s="140"/>
    </row>
    <row r="1591" spans="4:4">
      <c r="D1591" s="140"/>
    </row>
    <row r="1592" spans="4:4">
      <c r="D1592" s="140"/>
    </row>
    <row r="1593" spans="4:4">
      <c r="D1593" s="140"/>
    </row>
    <row r="1594" spans="4:4">
      <c r="D1594" s="140"/>
    </row>
    <row r="1595" spans="4:4">
      <c r="D1595" s="140"/>
    </row>
    <row r="1596" spans="4:4">
      <c r="D1596" s="140"/>
    </row>
    <row r="1597" spans="4:4">
      <c r="D1597" s="140"/>
    </row>
    <row r="1598" spans="4:4">
      <c r="D1598" s="140"/>
    </row>
    <row r="1599" spans="4:4">
      <c r="D1599" s="140"/>
    </row>
    <row r="1600" spans="4:4">
      <c r="D1600" s="140"/>
    </row>
    <row r="1601" spans="4:4">
      <c r="D1601" s="140"/>
    </row>
    <row r="1602" spans="4:4">
      <c r="D1602" s="140"/>
    </row>
    <row r="1603" spans="4:4">
      <c r="D1603" s="140"/>
    </row>
    <row r="1604" spans="4:4">
      <c r="D1604" s="140"/>
    </row>
    <row r="1605" spans="4:4">
      <c r="D1605" s="140"/>
    </row>
    <row r="1606" spans="4:4">
      <c r="D1606" s="140"/>
    </row>
    <row r="1607" spans="4:4">
      <c r="D1607" s="140"/>
    </row>
    <row r="1608" spans="4:4">
      <c r="D1608" s="140"/>
    </row>
    <row r="1609" spans="4:4">
      <c r="D1609" s="140"/>
    </row>
    <row r="1610" spans="4:4">
      <c r="D1610" s="140"/>
    </row>
    <row r="1611" spans="4:4">
      <c r="D1611" s="140"/>
    </row>
    <row r="1612" spans="4:4">
      <c r="D1612" s="140"/>
    </row>
    <row r="1613" spans="4:4">
      <c r="D1613" s="140"/>
    </row>
    <row r="1614" spans="4:4">
      <c r="D1614" s="140"/>
    </row>
    <row r="1615" spans="4:4">
      <c r="D1615" s="140"/>
    </row>
    <row r="1616" spans="4:4">
      <c r="D1616" s="140"/>
    </row>
    <row r="1617" spans="4:4">
      <c r="D1617" s="140"/>
    </row>
    <row r="1618" spans="4:4">
      <c r="D1618" s="140"/>
    </row>
    <row r="1619" spans="4:4">
      <c r="D1619" s="140"/>
    </row>
    <row r="1620" spans="4:4">
      <c r="D1620" s="140"/>
    </row>
    <row r="1621" spans="4:4">
      <c r="D1621" s="140"/>
    </row>
    <row r="1622" spans="4:4">
      <c r="D1622" s="140"/>
    </row>
    <row r="1623" spans="4:4">
      <c r="D1623" s="140"/>
    </row>
    <row r="1624" spans="4:4">
      <c r="D1624" s="140"/>
    </row>
    <row r="1625" spans="4:4">
      <c r="D1625" s="140"/>
    </row>
    <row r="1626" spans="4:4">
      <c r="D1626" s="140"/>
    </row>
    <row r="1627" spans="4:4">
      <c r="D1627" s="140"/>
    </row>
    <row r="1628" spans="4:4">
      <c r="D1628" s="140"/>
    </row>
    <row r="1629" spans="4:4">
      <c r="D1629" s="140"/>
    </row>
    <row r="1630" spans="4:4">
      <c r="D1630" s="140"/>
    </row>
    <row r="1631" spans="4:4">
      <c r="D1631" s="140"/>
    </row>
    <row r="1632" spans="4:4">
      <c r="D1632" s="140"/>
    </row>
    <row r="1633" spans="4:4">
      <c r="D1633" s="140"/>
    </row>
    <row r="1634" spans="4:4">
      <c r="D1634" s="140"/>
    </row>
    <row r="1635" spans="4:4">
      <c r="D1635" s="140"/>
    </row>
    <row r="1636" spans="4:4">
      <c r="D1636" s="140"/>
    </row>
    <row r="1637" spans="4:4">
      <c r="D1637" s="140"/>
    </row>
    <row r="1638" spans="4:4">
      <c r="D1638" s="140"/>
    </row>
    <row r="1639" spans="4:4">
      <c r="D1639" s="140"/>
    </row>
    <row r="1640" spans="4:4">
      <c r="D1640" s="140"/>
    </row>
    <row r="1641" spans="4:4">
      <c r="D1641" s="140"/>
    </row>
    <row r="1642" spans="4:4">
      <c r="D1642" s="140"/>
    </row>
    <row r="1643" spans="4:4">
      <c r="D1643" s="140"/>
    </row>
    <row r="1644" spans="4:4">
      <c r="D1644" s="140"/>
    </row>
    <row r="1645" spans="4:4">
      <c r="D1645" s="140"/>
    </row>
    <row r="1646" spans="4:4">
      <c r="D1646" s="140"/>
    </row>
    <row r="1647" spans="4:4">
      <c r="D1647" s="140"/>
    </row>
    <row r="1648" spans="4:4">
      <c r="D1648" s="140"/>
    </row>
    <row r="1649" spans="4:4">
      <c r="D1649" s="140"/>
    </row>
    <row r="1650" spans="4:4">
      <c r="D1650" s="140"/>
    </row>
    <row r="1651" spans="4:4">
      <c r="D1651" s="140"/>
    </row>
    <row r="1652" spans="4:4">
      <c r="D1652" s="140"/>
    </row>
    <row r="1653" spans="4:4">
      <c r="D1653" s="140"/>
    </row>
    <row r="1654" spans="4:4">
      <c r="D1654" s="140"/>
    </row>
    <row r="1655" spans="4:4">
      <c r="D1655" s="140"/>
    </row>
    <row r="1656" spans="4:4">
      <c r="D1656" s="140"/>
    </row>
    <row r="1657" spans="4:4">
      <c r="D1657" s="140"/>
    </row>
    <row r="1658" spans="4:4">
      <c r="D1658" s="140"/>
    </row>
    <row r="1659" spans="4:4">
      <c r="D1659" s="140"/>
    </row>
    <row r="1660" spans="4:4">
      <c r="D1660" s="140"/>
    </row>
    <row r="1661" spans="4:4">
      <c r="D1661" s="140"/>
    </row>
    <row r="1662" spans="4:4">
      <c r="D1662" s="140"/>
    </row>
    <row r="1663" spans="4:4">
      <c r="D1663" s="140"/>
    </row>
    <row r="1664" spans="4:4">
      <c r="D1664" s="140"/>
    </row>
    <row r="1665" spans="4:4">
      <c r="D1665" s="140"/>
    </row>
    <row r="1666" spans="4:4">
      <c r="D1666" s="140"/>
    </row>
    <row r="1667" spans="4:4">
      <c r="D1667" s="140"/>
    </row>
    <row r="1668" spans="4:4">
      <c r="D1668" s="140"/>
    </row>
    <row r="1669" spans="4:4">
      <c r="D1669" s="140"/>
    </row>
    <row r="1670" spans="4:4">
      <c r="D1670" s="140"/>
    </row>
    <row r="1671" spans="4:4">
      <c r="D1671" s="140"/>
    </row>
    <row r="1672" spans="4:4">
      <c r="D1672" s="140"/>
    </row>
    <row r="1673" spans="4:4">
      <c r="D1673" s="140"/>
    </row>
    <row r="1674" spans="4:4">
      <c r="D1674" s="140"/>
    </row>
    <row r="1675" spans="4:4">
      <c r="D1675" s="140"/>
    </row>
    <row r="1676" spans="4:4">
      <c r="D1676" s="140"/>
    </row>
    <row r="1677" spans="4:4">
      <c r="D1677" s="140"/>
    </row>
    <row r="1678" spans="4:4">
      <c r="D1678" s="140"/>
    </row>
    <row r="1679" spans="4:4">
      <c r="D1679" s="140"/>
    </row>
    <row r="1680" spans="4:4">
      <c r="D1680" s="140"/>
    </row>
    <row r="1681" spans="4:4">
      <c r="D1681" s="140"/>
    </row>
    <row r="1682" spans="4:4">
      <c r="D1682" s="140"/>
    </row>
    <row r="1683" spans="4:4">
      <c r="D1683" s="140"/>
    </row>
    <row r="1684" spans="4:4">
      <c r="D1684" s="140"/>
    </row>
    <row r="1685" spans="4:4">
      <c r="D1685" s="140"/>
    </row>
    <row r="1686" spans="4:4">
      <c r="D1686" s="140"/>
    </row>
    <row r="1687" spans="4:4">
      <c r="D1687" s="140"/>
    </row>
    <row r="1688" spans="4:4">
      <c r="D1688" s="140"/>
    </row>
    <row r="1689" spans="4:4">
      <c r="D1689" s="140"/>
    </row>
    <row r="1690" spans="4:4">
      <c r="D1690" s="140"/>
    </row>
    <row r="1691" spans="4:4">
      <c r="D1691" s="140"/>
    </row>
    <row r="1692" spans="4:4">
      <c r="D1692" s="140"/>
    </row>
    <row r="1693" spans="4:4">
      <c r="D1693" s="140"/>
    </row>
    <row r="1694" spans="4:4">
      <c r="D1694" s="140"/>
    </row>
    <row r="1695" spans="4:4">
      <c r="D1695" s="140"/>
    </row>
    <row r="1696" spans="4:4">
      <c r="D1696" s="140"/>
    </row>
    <row r="1697" spans="4:4">
      <c r="D1697" s="140"/>
    </row>
    <row r="1698" spans="4:4">
      <c r="D1698" s="140"/>
    </row>
    <row r="1699" spans="4:4">
      <c r="D1699" s="140"/>
    </row>
    <row r="1700" spans="4:4">
      <c r="D1700" s="140"/>
    </row>
    <row r="1701" spans="4:4">
      <c r="D1701" s="140"/>
    </row>
    <row r="1702" spans="4:4">
      <c r="D1702" s="140"/>
    </row>
    <row r="1703" spans="4:4">
      <c r="D1703" s="140"/>
    </row>
    <row r="1704" spans="4:4">
      <c r="D1704" s="140"/>
    </row>
    <row r="1705" spans="4:4">
      <c r="D1705" s="140"/>
    </row>
    <row r="1706" spans="4:4">
      <c r="D1706" s="140"/>
    </row>
    <row r="1707" spans="4:4">
      <c r="D1707" s="140"/>
    </row>
    <row r="1708" spans="4:4">
      <c r="D1708" s="140"/>
    </row>
    <row r="1709" spans="4:4">
      <c r="D1709" s="140"/>
    </row>
    <row r="1710" spans="4:4">
      <c r="D1710" s="140"/>
    </row>
    <row r="1711" spans="4:4">
      <c r="D1711" s="140"/>
    </row>
    <row r="1712" spans="4:4">
      <c r="D1712" s="140"/>
    </row>
    <row r="1713" spans="4:4">
      <c r="D1713" s="140"/>
    </row>
    <row r="1714" spans="4:4">
      <c r="D1714" s="140"/>
    </row>
    <row r="1715" spans="4:4">
      <c r="D1715" s="140"/>
    </row>
    <row r="1716" spans="4:4">
      <c r="D1716" s="140"/>
    </row>
    <row r="1717" spans="4:4">
      <c r="D1717" s="140"/>
    </row>
    <row r="1718" spans="4:4">
      <c r="D1718" s="140"/>
    </row>
    <row r="1719" spans="4:4">
      <c r="D1719" s="140"/>
    </row>
    <row r="1720" spans="4:4">
      <c r="D1720" s="140"/>
    </row>
    <row r="1721" spans="4:4">
      <c r="D1721" s="140"/>
    </row>
    <row r="1722" spans="4:4">
      <c r="D1722" s="140"/>
    </row>
    <row r="1723" spans="4:4">
      <c r="D1723" s="140"/>
    </row>
    <row r="1724" spans="4:4">
      <c r="D1724" s="140"/>
    </row>
    <row r="1725" spans="4:4">
      <c r="D1725" s="140"/>
    </row>
    <row r="1726" spans="4:4">
      <c r="D1726" s="140"/>
    </row>
    <row r="1727" spans="4:4">
      <c r="D1727" s="140"/>
    </row>
    <row r="1728" spans="4:4">
      <c r="D1728" s="140"/>
    </row>
    <row r="1729" spans="4:4">
      <c r="D1729" s="140"/>
    </row>
    <row r="1730" spans="4:4">
      <c r="D1730" s="140"/>
    </row>
    <row r="1731" spans="4:4">
      <c r="D1731" s="140"/>
    </row>
    <row r="1732" spans="4:4">
      <c r="D1732" s="140"/>
    </row>
    <row r="1733" spans="4:4">
      <c r="D1733" s="140"/>
    </row>
    <row r="1734" spans="4:4">
      <c r="D1734" s="140"/>
    </row>
    <row r="1735" spans="4:4">
      <c r="D1735" s="140"/>
    </row>
    <row r="1736" spans="4:4">
      <c r="D1736" s="140"/>
    </row>
    <row r="1737" spans="4:4">
      <c r="D1737" s="140"/>
    </row>
    <row r="1738" spans="4:4">
      <c r="D1738" s="140"/>
    </row>
    <row r="1739" spans="4:4">
      <c r="D1739" s="140"/>
    </row>
    <row r="1740" spans="4:4">
      <c r="D1740" s="140"/>
    </row>
    <row r="1741" spans="4:4">
      <c r="D1741" s="140"/>
    </row>
    <row r="1742" spans="4:4">
      <c r="D1742" s="140"/>
    </row>
    <row r="1743" spans="4:4">
      <c r="D1743" s="140"/>
    </row>
    <row r="1744" spans="4:4">
      <c r="D1744" s="140"/>
    </row>
    <row r="1745" spans="4:4">
      <c r="D1745" s="140"/>
    </row>
    <row r="1746" spans="4:4">
      <c r="D1746" s="140"/>
    </row>
    <row r="1747" spans="4:4">
      <c r="D1747" s="140"/>
    </row>
    <row r="1748" spans="4:4">
      <c r="D1748" s="140"/>
    </row>
    <row r="1749" spans="4:4">
      <c r="D1749" s="140"/>
    </row>
    <row r="1750" spans="4:4">
      <c r="D1750" s="140"/>
    </row>
    <row r="1751" spans="4:4">
      <c r="D1751" s="140"/>
    </row>
    <row r="1752" spans="4:4">
      <c r="D1752" s="140"/>
    </row>
    <row r="1753" spans="4:4">
      <c r="D1753" s="140"/>
    </row>
    <row r="1754" spans="4:4">
      <c r="D1754" s="140"/>
    </row>
    <row r="1755" spans="4:4">
      <c r="D1755" s="140"/>
    </row>
    <row r="1756" spans="4:4">
      <c r="D1756" s="140"/>
    </row>
    <row r="1757" spans="4:4">
      <c r="D1757" s="140"/>
    </row>
    <row r="1758" spans="4:4">
      <c r="D1758" s="140"/>
    </row>
    <row r="1759" spans="4:4">
      <c r="D1759" s="140"/>
    </row>
    <row r="1760" spans="4:4">
      <c r="D1760" s="140"/>
    </row>
    <row r="1761" spans="4:4">
      <c r="D1761" s="140"/>
    </row>
    <row r="1762" spans="4:4">
      <c r="D1762" s="140"/>
    </row>
    <row r="1763" spans="4:4">
      <c r="D1763" s="140"/>
    </row>
    <row r="1764" spans="4:4">
      <c r="D1764" s="140"/>
    </row>
    <row r="1765" spans="4:4">
      <c r="D1765" s="140"/>
    </row>
    <row r="1766" spans="4:4">
      <c r="D1766" s="140"/>
    </row>
    <row r="1767" spans="4:4">
      <c r="D1767" s="140"/>
    </row>
    <row r="1768" spans="4:4">
      <c r="D1768" s="140"/>
    </row>
    <row r="1769" spans="4:4">
      <c r="D1769" s="140"/>
    </row>
    <row r="1770" spans="4:4">
      <c r="D1770" s="140"/>
    </row>
    <row r="1771" spans="4:4">
      <c r="D1771" s="140"/>
    </row>
    <row r="1772" spans="4:4">
      <c r="D1772" s="140"/>
    </row>
    <row r="1773" spans="4:4">
      <c r="D1773" s="140"/>
    </row>
    <row r="1774" spans="4:4">
      <c r="D1774" s="140"/>
    </row>
    <row r="1775" spans="4:4">
      <c r="D1775" s="140"/>
    </row>
    <row r="1776" spans="4:4">
      <c r="D1776" s="140"/>
    </row>
    <row r="1777" spans="4:4">
      <c r="D1777" s="140"/>
    </row>
    <row r="1778" spans="4:4">
      <c r="D1778" s="140"/>
    </row>
    <row r="1779" spans="4:4">
      <c r="D1779" s="140"/>
    </row>
    <row r="1780" spans="4:4">
      <c r="D1780" s="140"/>
    </row>
    <row r="1781" spans="4:4">
      <c r="D1781" s="140"/>
    </row>
    <row r="1782" spans="4:4">
      <c r="D1782" s="140"/>
    </row>
    <row r="1783" spans="4:4">
      <c r="D1783" s="140"/>
    </row>
    <row r="1784" spans="4:4">
      <c r="D1784" s="140"/>
    </row>
    <row r="1785" spans="4:4">
      <c r="D1785" s="140"/>
    </row>
    <row r="1786" spans="4:4">
      <c r="D1786" s="140"/>
    </row>
    <row r="1787" spans="4:4">
      <c r="D1787" s="140"/>
    </row>
    <row r="1788" spans="4:4">
      <c r="D1788" s="140"/>
    </row>
    <row r="1789" spans="4:4">
      <c r="D1789" s="140"/>
    </row>
    <row r="1790" spans="4:4">
      <c r="D1790" s="140"/>
    </row>
    <row r="1791" spans="4:4">
      <c r="D1791" s="140"/>
    </row>
    <row r="1792" spans="4:4">
      <c r="D1792" s="140"/>
    </row>
    <row r="1793" spans="4:4">
      <c r="D1793" s="140"/>
    </row>
    <row r="1794" spans="4:4">
      <c r="D1794" s="140"/>
    </row>
    <row r="1795" spans="4:4">
      <c r="D1795" s="140"/>
    </row>
    <row r="1796" spans="4:4">
      <c r="D1796" s="140"/>
    </row>
    <row r="1797" spans="4:4">
      <c r="D1797" s="140"/>
    </row>
    <row r="1798" spans="4:4">
      <c r="D1798" s="140"/>
    </row>
    <row r="1799" spans="4:4">
      <c r="D1799" s="140"/>
    </row>
    <row r="1800" spans="4:4">
      <c r="D1800" s="140"/>
    </row>
    <row r="1801" spans="4:4">
      <c r="D1801" s="140"/>
    </row>
    <row r="1802" spans="4:4">
      <c r="D1802" s="140"/>
    </row>
    <row r="1803" spans="4:4">
      <c r="D1803" s="140"/>
    </row>
    <row r="1804" spans="4:4">
      <c r="D1804" s="140"/>
    </row>
    <row r="1805" spans="4:4">
      <c r="D1805" s="140"/>
    </row>
    <row r="1806" spans="4:4">
      <c r="D1806" s="140"/>
    </row>
    <row r="1807" spans="4:4">
      <c r="D1807" s="140"/>
    </row>
    <row r="1808" spans="4:4">
      <c r="D1808" s="140"/>
    </row>
    <row r="1809" spans="4:4">
      <c r="D1809" s="140"/>
    </row>
    <row r="1810" spans="4:4">
      <c r="D1810" s="140"/>
    </row>
    <row r="1811" spans="4:4">
      <c r="D1811" s="140"/>
    </row>
    <row r="1812" spans="4:4">
      <c r="D1812" s="140"/>
    </row>
    <row r="1813" spans="4:4">
      <c r="D1813" s="140"/>
    </row>
    <row r="1814" spans="4:4">
      <c r="D1814" s="140"/>
    </row>
    <row r="1815" spans="4:4">
      <c r="D1815" s="140"/>
    </row>
    <row r="1816" spans="4:4">
      <c r="D1816" s="140"/>
    </row>
    <row r="1817" spans="4:4">
      <c r="D1817" s="140"/>
    </row>
    <row r="1818" spans="4:4">
      <c r="D1818" s="140"/>
    </row>
    <row r="1819" spans="4:4">
      <c r="D1819" s="140"/>
    </row>
    <row r="1820" spans="4:4">
      <c r="D1820" s="140"/>
    </row>
    <row r="1821" spans="4:4">
      <c r="D1821" s="140"/>
    </row>
    <row r="1822" spans="4:4">
      <c r="D1822" s="140"/>
    </row>
    <row r="1823" spans="4:4">
      <c r="D1823" s="140"/>
    </row>
    <row r="1824" spans="4:4">
      <c r="D1824" s="140"/>
    </row>
    <row r="1825" spans="4:4">
      <c r="D1825" s="140"/>
    </row>
    <row r="1826" spans="4:4">
      <c r="D1826" s="140"/>
    </row>
    <row r="1827" spans="4:4">
      <c r="D1827" s="140"/>
    </row>
    <row r="1828" spans="4:4">
      <c r="D1828" s="140"/>
    </row>
    <row r="1829" spans="4:4">
      <c r="D1829" s="140"/>
    </row>
    <row r="1830" spans="4:4">
      <c r="D1830" s="140"/>
    </row>
    <row r="1831" spans="4:4">
      <c r="D1831" s="140"/>
    </row>
    <row r="1832" spans="4:4">
      <c r="D1832" s="140"/>
    </row>
    <row r="1833" spans="4:4">
      <c r="D1833" s="140"/>
    </row>
    <row r="1834" spans="4:4">
      <c r="D1834" s="140"/>
    </row>
    <row r="1835" spans="4:4">
      <c r="D1835" s="140"/>
    </row>
    <row r="1836" spans="4:4">
      <c r="D1836" s="140"/>
    </row>
    <row r="1837" spans="4:4">
      <c r="D1837" s="140"/>
    </row>
    <row r="1838" spans="4:4">
      <c r="D1838" s="140"/>
    </row>
    <row r="1839" spans="4:4">
      <c r="D1839" s="140"/>
    </row>
    <row r="1840" spans="4:4">
      <c r="D1840" s="140"/>
    </row>
    <row r="1841" spans="4:4">
      <c r="D1841" s="140"/>
    </row>
    <row r="1842" spans="4:4">
      <c r="D1842" s="140"/>
    </row>
    <row r="1843" spans="4:4">
      <c r="D1843" s="140"/>
    </row>
    <row r="1844" spans="4:4">
      <c r="D1844" s="140"/>
    </row>
    <row r="1845" spans="4:4">
      <c r="D1845" s="140"/>
    </row>
    <row r="1846" spans="4:4">
      <c r="D1846" s="140"/>
    </row>
    <row r="1847" spans="4:4">
      <c r="D1847" s="140"/>
    </row>
    <row r="1848" spans="4:4">
      <c r="D1848" s="140"/>
    </row>
    <row r="1849" spans="4:4">
      <c r="D1849" s="140"/>
    </row>
    <row r="1850" spans="4:4">
      <c r="D1850" s="140"/>
    </row>
    <row r="1851" spans="4:4">
      <c r="D1851" s="140"/>
    </row>
    <row r="1852" spans="4:4">
      <c r="D1852" s="140"/>
    </row>
    <row r="1853" spans="4:4">
      <c r="D1853" s="140"/>
    </row>
    <row r="1854" spans="4:4">
      <c r="D1854" s="140"/>
    </row>
    <row r="1855" spans="4:4">
      <c r="D1855" s="140"/>
    </row>
    <row r="1856" spans="4:4">
      <c r="D1856" s="140"/>
    </row>
    <row r="1857" spans="4:4">
      <c r="D1857" s="140"/>
    </row>
    <row r="1858" spans="4:4">
      <c r="D1858" s="140"/>
    </row>
    <row r="1859" spans="4:4">
      <c r="D1859" s="140"/>
    </row>
    <row r="1860" spans="4:4">
      <c r="D1860" s="140"/>
    </row>
    <row r="1861" spans="4:4">
      <c r="D1861" s="140"/>
    </row>
    <row r="1862" spans="4:4">
      <c r="D1862" s="140"/>
    </row>
    <row r="1863" spans="4:4">
      <c r="D1863" s="140"/>
    </row>
    <row r="1864" spans="4:4">
      <c r="D1864" s="140"/>
    </row>
    <row r="1865" spans="4:4">
      <c r="D1865" s="140"/>
    </row>
    <row r="1866" spans="4:4">
      <c r="D1866" s="140"/>
    </row>
    <row r="1867" spans="4:4">
      <c r="D1867" s="140"/>
    </row>
    <row r="1868" spans="4:4">
      <c r="D1868" s="140"/>
    </row>
    <row r="1869" spans="4:4">
      <c r="D1869" s="140"/>
    </row>
    <row r="1870" spans="4:4">
      <c r="D1870" s="140"/>
    </row>
    <row r="1871" spans="4:4">
      <c r="D1871" s="140"/>
    </row>
    <row r="1872" spans="4:4">
      <c r="D1872" s="140"/>
    </row>
    <row r="1873" spans="4:4">
      <c r="D1873" s="140"/>
    </row>
    <row r="1874" spans="4:4">
      <c r="D1874" s="140"/>
    </row>
    <row r="1875" spans="4:4">
      <c r="D1875" s="140"/>
    </row>
    <row r="1876" spans="4:4">
      <c r="D1876" s="140"/>
    </row>
    <row r="1877" spans="4:4">
      <c r="D1877" s="140"/>
    </row>
    <row r="1878" spans="4:4">
      <c r="D1878" s="140"/>
    </row>
    <row r="1879" spans="4:4">
      <c r="D1879" s="140"/>
    </row>
    <row r="1880" spans="4:4">
      <c r="D1880" s="140"/>
    </row>
    <row r="1881" spans="4:4">
      <c r="D1881" s="140"/>
    </row>
    <row r="1882" spans="4:4">
      <c r="D1882" s="140"/>
    </row>
    <row r="1883" spans="4:4">
      <c r="D1883" s="140"/>
    </row>
    <row r="1884" spans="4:4">
      <c r="D1884" s="140"/>
    </row>
    <row r="1885" spans="4:4">
      <c r="D1885" s="140"/>
    </row>
    <row r="1886" spans="4:4">
      <c r="D1886" s="140"/>
    </row>
    <row r="1887" spans="4:4">
      <c r="D1887" s="140"/>
    </row>
    <row r="1888" spans="4:4">
      <c r="D1888" s="140"/>
    </row>
    <row r="1889" spans="4:4">
      <c r="D1889" s="140"/>
    </row>
    <row r="1890" spans="4:4">
      <c r="D1890" s="140"/>
    </row>
    <row r="1891" spans="4:4">
      <c r="D1891" s="140"/>
    </row>
    <row r="1892" spans="4:4">
      <c r="D1892" s="140"/>
    </row>
    <row r="1893" spans="4:4">
      <c r="D1893" s="140"/>
    </row>
    <row r="1894" spans="4:4">
      <c r="D1894" s="140"/>
    </row>
    <row r="1895" spans="4:4">
      <c r="D1895" s="140"/>
    </row>
    <row r="1896" spans="4:4">
      <c r="D1896" s="140"/>
    </row>
    <row r="1897" spans="4:4">
      <c r="D1897" s="140"/>
    </row>
    <row r="1898" spans="4:4">
      <c r="D1898" s="140"/>
    </row>
    <row r="1899" spans="4:4">
      <c r="D1899" s="140"/>
    </row>
    <row r="1900" spans="4:4">
      <c r="D1900" s="140"/>
    </row>
    <row r="1901" spans="4:4">
      <c r="D1901" s="140"/>
    </row>
    <row r="1902" spans="4:4">
      <c r="D1902" s="140"/>
    </row>
    <row r="1903" spans="4:4">
      <c r="D1903" s="140"/>
    </row>
    <row r="1904" spans="4:4">
      <c r="D1904" s="140"/>
    </row>
    <row r="1905" spans="4:4">
      <c r="D1905" s="140"/>
    </row>
    <row r="1906" spans="4:4">
      <c r="D1906" s="140"/>
    </row>
    <row r="1907" spans="4:4">
      <c r="D1907" s="140"/>
    </row>
    <row r="1908" spans="4:4">
      <c r="D1908" s="140"/>
    </row>
    <row r="1909" spans="4:4">
      <c r="D1909" s="140"/>
    </row>
    <row r="1910" spans="4:4">
      <c r="D1910" s="140"/>
    </row>
    <row r="1911" spans="4:4">
      <c r="D1911" s="140"/>
    </row>
    <row r="1912" spans="4:4">
      <c r="D1912" s="140"/>
    </row>
    <row r="1913" spans="4:4">
      <c r="D1913" s="140"/>
    </row>
    <row r="1914" spans="4:4">
      <c r="D1914" s="140"/>
    </row>
    <row r="1915" spans="4:4">
      <c r="D1915" s="140"/>
    </row>
    <row r="1916" spans="4:4">
      <c r="D1916" s="140"/>
    </row>
    <row r="1917" spans="4:4">
      <c r="D1917" s="140"/>
    </row>
    <row r="1918" spans="4:4">
      <c r="D1918" s="140"/>
    </row>
    <row r="1919" spans="4:4">
      <c r="D1919" s="140"/>
    </row>
    <row r="1920" spans="4:4">
      <c r="D1920" s="140"/>
    </row>
    <row r="1921" spans="4:4">
      <c r="D1921" s="140"/>
    </row>
    <row r="1922" spans="4:4">
      <c r="D1922" s="140"/>
    </row>
    <row r="1923" spans="4:4">
      <c r="D1923" s="140"/>
    </row>
    <row r="1924" spans="4:4">
      <c r="D1924" s="140"/>
    </row>
    <row r="1925" spans="4:4">
      <c r="D1925" s="140"/>
    </row>
    <row r="1926" spans="4:4">
      <c r="D1926" s="140"/>
    </row>
    <row r="1927" spans="4:4">
      <c r="D1927" s="140"/>
    </row>
    <row r="1928" spans="4:4">
      <c r="D1928" s="140"/>
    </row>
    <row r="1929" spans="4:4">
      <c r="D1929" s="140"/>
    </row>
    <row r="1930" spans="4:4">
      <c r="D1930" s="140"/>
    </row>
    <row r="1931" spans="4:4">
      <c r="D1931" s="140"/>
    </row>
    <row r="1932" spans="4:4">
      <c r="D1932" s="140"/>
    </row>
    <row r="1933" spans="4:4">
      <c r="D1933" s="140"/>
    </row>
    <row r="1934" spans="4:4">
      <c r="D1934" s="140"/>
    </row>
    <row r="1935" spans="4:4">
      <c r="D1935" s="140"/>
    </row>
    <row r="1936" spans="4:4">
      <c r="D1936" s="140"/>
    </row>
    <row r="1937" spans="4:4">
      <c r="D1937" s="140"/>
    </row>
    <row r="1938" spans="4:4">
      <c r="D1938" s="140"/>
    </row>
    <row r="1939" spans="4:4">
      <c r="D1939" s="140"/>
    </row>
    <row r="1940" spans="4:4">
      <c r="D1940" s="140"/>
    </row>
    <row r="1941" spans="4:4">
      <c r="D1941" s="140"/>
    </row>
    <row r="1942" spans="4:4">
      <c r="D1942" s="140"/>
    </row>
    <row r="1943" spans="4:4">
      <c r="D1943" s="140"/>
    </row>
    <row r="1944" spans="4:4">
      <c r="D1944" s="140"/>
    </row>
    <row r="1945" spans="4:4">
      <c r="D1945" s="140"/>
    </row>
    <row r="1946" spans="4:4">
      <c r="D1946" s="140"/>
    </row>
    <row r="1947" spans="4:4">
      <c r="D1947" s="140"/>
    </row>
    <row r="1948" spans="4:4">
      <c r="D1948" s="140"/>
    </row>
    <row r="1949" spans="4:4">
      <c r="D1949" s="140"/>
    </row>
    <row r="1950" spans="4:4">
      <c r="D1950" s="140"/>
    </row>
    <row r="1951" spans="4:4">
      <c r="D1951" s="140"/>
    </row>
    <row r="1952" spans="4:4">
      <c r="D1952" s="140"/>
    </row>
    <row r="1953" spans="4:4">
      <c r="D1953" s="140"/>
    </row>
    <row r="1954" spans="4:4">
      <c r="D1954" s="140"/>
    </row>
    <row r="1955" spans="4:4">
      <c r="D1955" s="140"/>
    </row>
    <row r="1956" spans="4:4">
      <c r="D1956" s="140"/>
    </row>
    <row r="1957" spans="4:4">
      <c r="D1957" s="140"/>
    </row>
    <row r="1958" spans="4:4">
      <c r="D1958" s="140"/>
    </row>
    <row r="1959" spans="4:4">
      <c r="D1959" s="140"/>
    </row>
    <row r="1960" spans="4:4">
      <c r="D1960" s="140"/>
    </row>
    <row r="1961" spans="4:4">
      <c r="D1961" s="140"/>
    </row>
    <row r="1962" spans="4:4">
      <c r="D1962" s="140"/>
    </row>
    <row r="1963" spans="4:4">
      <c r="D1963" s="140"/>
    </row>
    <row r="1964" spans="4:4">
      <c r="D1964" s="140"/>
    </row>
    <row r="1965" spans="4:4">
      <c r="D1965" s="140"/>
    </row>
    <row r="1966" spans="4:4">
      <c r="D1966" s="140"/>
    </row>
    <row r="1967" spans="4:4">
      <c r="D1967" s="140"/>
    </row>
    <row r="1968" spans="4:4">
      <c r="D1968" s="140"/>
    </row>
    <row r="1969" spans="4:4">
      <c r="D1969" s="140"/>
    </row>
    <row r="1970" spans="4:4">
      <c r="D1970" s="140"/>
    </row>
    <row r="1971" spans="4:4">
      <c r="D1971" s="140"/>
    </row>
    <row r="1972" spans="4:4">
      <c r="D1972" s="140"/>
    </row>
    <row r="1973" spans="4:4">
      <c r="D1973" s="140"/>
    </row>
    <row r="1974" spans="4:4">
      <c r="D1974" s="140"/>
    </row>
    <row r="1975" spans="4:4">
      <c r="D1975" s="140"/>
    </row>
    <row r="1976" spans="4:4">
      <c r="D1976" s="140"/>
    </row>
    <row r="1977" spans="4:4">
      <c r="D1977" s="140"/>
    </row>
    <row r="1978" spans="4:4">
      <c r="D1978" s="140"/>
    </row>
    <row r="1979" spans="4:4">
      <c r="D1979" s="140"/>
    </row>
    <row r="1980" spans="4:4">
      <c r="D1980" s="140"/>
    </row>
    <row r="1981" spans="4:4">
      <c r="D1981" s="140"/>
    </row>
    <row r="1982" spans="4:4">
      <c r="D1982" s="140"/>
    </row>
    <row r="1983" spans="4:4">
      <c r="D1983" s="140"/>
    </row>
    <row r="1984" spans="4:4">
      <c r="D1984" s="140"/>
    </row>
    <row r="1985" spans="4:4">
      <c r="D1985" s="140"/>
    </row>
    <row r="1986" spans="4:4">
      <c r="D1986" s="140"/>
    </row>
    <row r="1987" spans="4:4">
      <c r="D1987" s="140"/>
    </row>
    <row r="1988" spans="4:4">
      <c r="D1988" s="140"/>
    </row>
    <row r="1989" spans="4:4">
      <c r="D1989" s="140"/>
    </row>
    <row r="1990" spans="4:4">
      <c r="D1990" s="140"/>
    </row>
    <row r="1991" spans="4:4">
      <c r="D1991" s="140"/>
    </row>
    <row r="1992" spans="4:4">
      <c r="D1992" s="140"/>
    </row>
    <row r="1993" spans="4:4">
      <c r="D1993" s="140"/>
    </row>
    <row r="1994" spans="4:4">
      <c r="D1994" s="140"/>
    </row>
    <row r="1995" spans="4:4">
      <c r="D1995" s="140"/>
    </row>
    <row r="1996" spans="4:4">
      <c r="D1996" s="140"/>
    </row>
    <row r="1997" spans="4:4">
      <c r="D1997" s="140"/>
    </row>
    <row r="1998" spans="4:4">
      <c r="D1998" s="140"/>
    </row>
    <row r="1999" spans="4:4">
      <c r="D1999" s="140"/>
    </row>
    <row r="2000" spans="4:4">
      <c r="D2000" s="140"/>
    </row>
    <row r="2001" spans="4:4">
      <c r="D2001" s="140"/>
    </row>
    <row r="2002" spans="4:4">
      <c r="D2002" s="140"/>
    </row>
    <row r="2003" spans="4:4">
      <c r="D2003" s="140"/>
    </row>
    <row r="2004" spans="4:4">
      <c r="D2004" s="140"/>
    </row>
    <row r="2005" spans="4:4">
      <c r="D2005" s="140"/>
    </row>
    <row r="2006" spans="4:4">
      <c r="D2006" s="140"/>
    </row>
    <row r="2007" spans="4:4">
      <c r="D2007" s="140"/>
    </row>
    <row r="2008" spans="4:4">
      <c r="D2008" s="140"/>
    </row>
    <row r="2009" spans="4:4">
      <c r="D2009" s="140"/>
    </row>
    <row r="2010" spans="4:4">
      <c r="D2010" s="140"/>
    </row>
    <row r="2011" spans="4:4">
      <c r="D2011" s="140"/>
    </row>
    <row r="2012" spans="4:4">
      <c r="D2012" s="140"/>
    </row>
    <row r="2013" spans="4:4">
      <c r="D2013" s="140"/>
    </row>
    <row r="2014" spans="4:4">
      <c r="D2014" s="140"/>
    </row>
    <row r="2015" spans="4:4">
      <c r="D2015" s="140"/>
    </row>
    <row r="2016" spans="4:4">
      <c r="D2016" s="140"/>
    </row>
    <row r="2017" spans="4:4">
      <c r="D2017" s="140"/>
    </row>
    <row r="2018" spans="4:4">
      <c r="D2018" s="140"/>
    </row>
    <row r="2019" spans="4:4">
      <c r="D2019" s="140"/>
    </row>
    <row r="2020" spans="4:4">
      <c r="D2020" s="140"/>
    </row>
    <row r="2021" spans="4:4">
      <c r="D2021" s="140"/>
    </row>
    <row r="2022" spans="4:4">
      <c r="D2022" s="140"/>
    </row>
    <row r="2023" spans="4:4">
      <c r="D2023" s="140"/>
    </row>
    <row r="2024" spans="4:4">
      <c r="D2024" s="140"/>
    </row>
    <row r="2025" spans="4:4">
      <c r="D2025" s="140"/>
    </row>
    <row r="2026" spans="4:4">
      <c r="D2026" s="140"/>
    </row>
    <row r="2027" spans="4:4">
      <c r="D2027" s="140"/>
    </row>
    <row r="2028" spans="4:4">
      <c r="D2028" s="140"/>
    </row>
    <row r="2029" spans="4:4">
      <c r="D2029" s="140"/>
    </row>
    <row r="2030" spans="4:4">
      <c r="D2030" s="140"/>
    </row>
    <row r="2031" spans="4:4">
      <c r="D2031" s="140"/>
    </row>
    <row r="2032" spans="4:4">
      <c r="D2032" s="140"/>
    </row>
    <row r="2033" spans="4:4">
      <c r="D2033" s="140"/>
    </row>
    <row r="2034" spans="4:4">
      <c r="D2034" s="140"/>
    </row>
    <row r="2035" spans="4:4">
      <c r="D2035" s="140"/>
    </row>
    <row r="2036" spans="4:4">
      <c r="D2036" s="140"/>
    </row>
    <row r="2037" spans="4:4">
      <c r="D2037" s="140"/>
    </row>
    <row r="2038" spans="4:4">
      <c r="D2038" s="140"/>
    </row>
    <row r="2039" spans="4:4">
      <c r="D2039" s="140"/>
    </row>
    <row r="2040" spans="4:4">
      <c r="D2040" s="140"/>
    </row>
    <row r="2041" spans="4:4">
      <c r="D2041" s="140"/>
    </row>
    <row r="2042" spans="4:4">
      <c r="D2042" s="140"/>
    </row>
    <row r="2043" spans="4:4">
      <c r="D2043" s="140"/>
    </row>
    <row r="2044" spans="4:4">
      <c r="D2044" s="140"/>
    </row>
    <row r="2045" spans="4:4">
      <c r="D2045" s="140"/>
    </row>
    <row r="2046" spans="4:4">
      <c r="D2046" s="140"/>
    </row>
    <row r="2047" spans="4:4">
      <c r="D2047" s="140"/>
    </row>
    <row r="2048" spans="4:4">
      <c r="D2048" s="140"/>
    </row>
    <row r="2049" spans="4:4">
      <c r="D2049" s="140"/>
    </row>
    <row r="2050" spans="4:4">
      <c r="D2050" s="140"/>
    </row>
    <row r="2051" spans="4:4">
      <c r="D2051" s="140"/>
    </row>
    <row r="2052" spans="4:4">
      <c r="D2052" s="140"/>
    </row>
    <row r="2053" spans="4:4">
      <c r="D2053" s="140"/>
    </row>
    <row r="2054" spans="4:4">
      <c r="D2054" s="140"/>
    </row>
    <row r="2055" spans="4:4">
      <c r="D2055" s="140"/>
    </row>
    <row r="2056" spans="4:4">
      <c r="D2056" s="140"/>
    </row>
    <row r="2057" spans="4:4">
      <c r="D2057" s="140"/>
    </row>
    <row r="2058" spans="4:4">
      <c r="D2058" s="140"/>
    </row>
    <row r="2059" spans="4:4">
      <c r="D2059" s="140"/>
    </row>
    <row r="2060" spans="4:4">
      <c r="D2060" s="140"/>
    </row>
    <row r="2061" spans="4:4">
      <c r="D2061" s="140"/>
    </row>
    <row r="2062" spans="4:4">
      <c r="D2062" s="140"/>
    </row>
    <row r="2063" spans="4:4">
      <c r="D2063" s="140"/>
    </row>
    <row r="2064" spans="4:4">
      <c r="D2064" s="140"/>
    </row>
    <row r="2065" spans="4:4">
      <c r="D2065" s="140"/>
    </row>
    <row r="2066" spans="4:4">
      <c r="D2066" s="140"/>
    </row>
    <row r="2067" spans="4:4">
      <c r="D2067" s="140"/>
    </row>
    <row r="2068" spans="4:4">
      <c r="D2068" s="140"/>
    </row>
    <row r="2069" spans="4:4">
      <c r="D2069" s="140"/>
    </row>
    <row r="2070" spans="4:4">
      <c r="D2070" s="140"/>
    </row>
    <row r="2071" spans="4:4">
      <c r="D2071" s="140"/>
    </row>
    <row r="2072" spans="4:4">
      <c r="D2072" s="140"/>
    </row>
    <row r="2073" spans="4:4">
      <c r="D2073" s="140"/>
    </row>
    <row r="2074" spans="4:4">
      <c r="D2074" s="140"/>
    </row>
    <row r="2075" spans="4:4">
      <c r="D2075" s="140"/>
    </row>
    <row r="2076" spans="4:4">
      <c r="D2076" s="140"/>
    </row>
    <row r="2077" spans="4:4">
      <c r="D2077" s="140"/>
    </row>
    <row r="2078" spans="4:4">
      <c r="D2078" s="140"/>
    </row>
    <row r="2079" spans="4:4">
      <c r="D2079" s="140"/>
    </row>
    <row r="2080" spans="4:4">
      <c r="D2080" s="140"/>
    </row>
    <row r="2081" spans="4:4">
      <c r="D2081" s="140"/>
    </row>
    <row r="2082" spans="4:4">
      <c r="D2082" s="140"/>
    </row>
    <row r="2083" spans="4:4">
      <c r="D2083" s="140"/>
    </row>
    <row r="2084" spans="4:4">
      <c r="D2084" s="140"/>
    </row>
    <row r="2085" spans="4:4">
      <c r="D2085" s="140"/>
    </row>
    <row r="2086" spans="4:4">
      <c r="D2086" s="140"/>
    </row>
    <row r="2087" spans="4:4">
      <c r="D2087" s="140"/>
    </row>
    <row r="2088" spans="4:4">
      <c r="D2088" s="140"/>
    </row>
    <row r="2089" spans="4:4">
      <c r="D2089" s="140"/>
    </row>
    <row r="2090" spans="4:4">
      <c r="D2090" s="140"/>
    </row>
    <row r="2091" spans="4:4">
      <c r="D2091" s="140"/>
    </row>
    <row r="2092" spans="4:4">
      <c r="D2092" s="140"/>
    </row>
    <row r="2093" spans="4:4">
      <c r="D2093" s="140"/>
    </row>
    <row r="2094" spans="4:4">
      <c r="D2094" s="140"/>
    </row>
    <row r="2095" spans="4:4">
      <c r="D2095" s="140"/>
    </row>
    <row r="2096" spans="4:4">
      <c r="D2096" s="140"/>
    </row>
    <row r="2097" spans="4:4">
      <c r="D2097" s="140"/>
    </row>
    <row r="2098" spans="4:4">
      <c r="D2098" s="140"/>
    </row>
    <row r="2099" spans="4:4">
      <c r="D2099" s="140"/>
    </row>
    <row r="2100" spans="4:4">
      <c r="D2100" s="140"/>
    </row>
    <row r="2101" spans="4:4">
      <c r="D2101" s="140"/>
    </row>
    <row r="2102" spans="4:4">
      <c r="D2102" s="140"/>
    </row>
    <row r="2103" spans="4:4">
      <c r="D2103" s="140"/>
    </row>
    <row r="2104" spans="4:4">
      <c r="D2104" s="140"/>
    </row>
    <row r="2105" spans="4:4">
      <c r="D2105" s="140"/>
    </row>
    <row r="2106" spans="4:4">
      <c r="D2106" s="140"/>
    </row>
    <row r="2107" spans="4:4">
      <c r="D2107" s="140"/>
    </row>
    <row r="2108" spans="4:4">
      <c r="D2108" s="140"/>
    </row>
    <row r="2109" spans="4:4">
      <c r="D2109" s="140"/>
    </row>
    <row r="2110" spans="4:4">
      <c r="D2110" s="140"/>
    </row>
    <row r="2111" spans="4:4">
      <c r="D2111" s="140"/>
    </row>
    <row r="2112" spans="4:4">
      <c r="D2112" s="140"/>
    </row>
    <row r="2113" spans="4:4">
      <c r="D2113" s="140"/>
    </row>
    <row r="2114" spans="4:4">
      <c r="D2114" s="140"/>
    </row>
    <row r="2115" spans="4:4">
      <c r="D2115" s="140"/>
    </row>
    <row r="2116" spans="4:4">
      <c r="D2116" s="140"/>
    </row>
    <row r="2117" spans="4:4">
      <c r="D2117" s="140"/>
    </row>
    <row r="2118" spans="4:4">
      <c r="D2118" s="140"/>
    </row>
    <row r="2119" spans="4:4">
      <c r="D2119" s="140"/>
    </row>
    <row r="2120" spans="4:4">
      <c r="D2120" s="140"/>
    </row>
    <row r="2121" spans="4:4">
      <c r="D2121" s="140"/>
    </row>
    <row r="2122" spans="4:4">
      <c r="D2122" s="140"/>
    </row>
    <row r="2123" spans="4:4">
      <c r="D2123" s="140"/>
    </row>
    <row r="2124" spans="4:4">
      <c r="D2124" s="140"/>
    </row>
    <row r="2125" spans="4:4">
      <c r="D2125" s="140"/>
    </row>
    <row r="2126" spans="4:4">
      <c r="D2126" s="140"/>
    </row>
    <row r="2127" spans="4:4">
      <c r="D2127" s="140"/>
    </row>
    <row r="2128" spans="4:4">
      <c r="D2128" s="140"/>
    </row>
    <row r="2129" spans="4:4">
      <c r="D2129" s="140"/>
    </row>
    <row r="2130" spans="4:4">
      <c r="D2130" s="140"/>
    </row>
    <row r="2131" spans="4:4">
      <c r="D2131" s="140"/>
    </row>
    <row r="2132" spans="4:4">
      <c r="D2132" s="140"/>
    </row>
    <row r="2133" spans="4:4">
      <c r="D2133" s="140"/>
    </row>
    <row r="2134" spans="4:4">
      <c r="D2134" s="140"/>
    </row>
    <row r="2135" spans="4:4">
      <c r="D2135" s="140"/>
    </row>
    <row r="2136" spans="4:4">
      <c r="D2136" s="140"/>
    </row>
    <row r="2137" spans="4:4">
      <c r="D2137" s="140"/>
    </row>
    <row r="2138" spans="4:4">
      <c r="D2138" s="140"/>
    </row>
    <row r="2139" spans="4:4">
      <c r="D2139" s="140"/>
    </row>
    <row r="2140" spans="4:4">
      <c r="D2140" s="140"/>
    </row>
    <row r="2141" spans="4:4">
      <c r="D2141" s="140"/>
    </row>
    <row r="2142" spans="4:4">
      <c r="D2142" s="140"/>
    </row>
    <row r="2143" spans="4:4">
      <c r="D2143" s="140"/>
    </row>
    <row r="2144" spans="4:4">
      <c r="D2144" s="140"/>
    </row>
    <row r="2145" spans="4:4">
      <c r="D2145" s="140"/>
    </row>
    <row r="2146" spans="4:4">
      <c r="D2146" s="140"/>
    </row>
    <row r="2147" spans="4:4">
      <c r="D2147" s="140"/>
    </row>
    <row r="2148" spans="4:4">
      <c r="D2148" s="140"/>
    </row>
    <row r="2149" spans="4:4">
      <c r="D2149" s="140"/>
    </row>
    <row r="2150" spans="4:4">
      <c r="D2150" s="140"/>
    </row>
    <row r="2151" spans="4:4">
      <c r="D2151" s="140"/>
    </row>
    <row r="2152" spans="4:4">
      <c r="D2152" s="140"/>
    </row>
    <row r="2153" spans="4:4">
      <c r="D2153" s="140"/>
    </row>
    <row r="2154" spans="4:4">
      <c r="D2154" s="140"/>
    </row>
    <row r="2155" spans="4:4">
      <c r="D2155" s="140"/>
    </row>
    <row r="2156" spans="4:4">
      <c r="D2156" s="140"/>
    </row>
    <row r="2157" spans="4:4">
      <c r="D2157" s="140"/>
    </row>
    <row r="2158" spans="4:4">
      <c r="D2158" s="140"/>
    </row>
    <row r="2159" spans="4:4">
      <c r="D2159" s="140"/>
    </row>
    <row r="2160" spans="4:4">
      <c r="D2160" s="140"/>
    </row>
    <row r="2161" spans="4:4">
      <c r="D2161" s="140"/>
    </row>
    <row r="2162" spans="4:4">
      <c r="D2162" s="140"/>
    </row>
    <row r="2163" spans="4:4">
      <c r="D2163" s="140"/>
    </row>
    <row r="2164" spans="4:4">
      <c r="D2164" s="140"/>
    </row>
    <row r="2165" spans="4:4">
      <c r="D2165" s="140"/>
    </row>
    <row r="2166" spans="4:4">
      <c r="D2166" s="140"/>
    </row>
    <row r="2167" spans="4:4">
      <c r="D2167" s="140"/>
    </row>
    <row r="2168" spans="4:4">
      <c r="D2168" s="140"/>
    </row>
    <row r="2169" spans="4:4">
      <c r="D2169" s="140"/>
    </row>
    <row r="2170" spans="4:4">
      <c r="D2170" s="140"/>
    </row>
    <row r="2171" spans="4:4">
      <c r="D2171" s="140"/>
    </row>
    <row r="2172" spans="4:4">
      <c r="D2172" s="140"/>
    </row>
    <row r="2173" spans="4:4">
      <c r="D2173" s="140"/>
    </row>
    <row r="2174" spans="4:4">
      <c r="D2174" s="140"/>
    </row>
    <row r="2175" spans="4:4">
      <c r="D2175" s="140"/>
    </row>
    <row r="2176" spans="4:4">
      <c r="D2176" s="140"/>
    </row>
    <row r="2177" spans="4:4">
      <c r="D2177" s="140"/>
    </row>
    <row r="2178" spans="4:4">
      <c r="D2178" s="140"/>
    </row>
    <row r="2179" spans="4:4">
      <c r="D2179" s="140"/>
    </row>
    <row r="2180" spans="4:4">
      <c r="D2180" s="140"/>
    </row>
    <row r="2181" spans="4:4">
      <c r="D2181" s="140"/>
    </row>
    <row r="2182" spans="4:4">
      <c r="D2182" s="140"/>
    </row>
    <row r="2183" spans="4:4">
      <c r="D2183" s="140"/>
    </row>
    <row r="2184" spans="4:4">
      <c r="D2184" s="140"/>
    </row>
    <row r="2185" spans="4:4">
      <c r="D2185" s="140"/>
    </row>
    <row r="2186" spans="4:4">
      <c r="D2186" s="140"/>
    </row>
    <row r="2187" spans="4:4">
      <c r="D2187" s="140"/>
    </row>
    <row r="2188" spans="4:4">
      <c r="D2188" s="140"/>
    </row>
    <row r="2189" spans="4:4">
      <c r="D2189" s="140"/>
    </row>
    <row r="2190" spans="4:4">
      <c r="D2190" s="140"/>
    </row>
    <row r="2191" spans="4:4">
      <c r="D2191" s="140"/>
    </row>
    <row r="2192" spans="4:4">
      <c r="D2192" s="140"/>
    </row>
    <row r="2193" spans="4:4">
      <c r="D2193" s="140"/>
    </row>
    <row r="2194" spans="4:4">
      <c r="D2194" s="140"/>
    </row>
    <row r="2195" spans="4:4">
      <c r="D2195" s="140"/>
    </row>
    <row r="2196" spans="4:4">
      <c r="D2196" s="140"/>
    </row>
    <row r="2197" spans="4:4">
      <c r="D2197" s="140"/>
    </row>
    <row r="2198" spans="4:4">
      <c r="D2198" s="140"/>
    </row>
    <row r="2199" spans="4:4">
      <c r="D2199" s="140"/>
    </row>
    <row r="2200" spans="4:4">
      <c r="D2200" s="140"/>
    </row>
    <row r="2201" spans="4:4">
      <c r="D2201" s="140"/>
    </row>
    <row r="2202" spans="4:4">
      <c r="D2202" s="140"/>
    </row>
    <row r="2203" spans="4:4">
      <c r="D2203" s="140"/>
    </row>
    <row r="2204" spans="4:4">
      <c r="D2204" s="140"/>
    </row>
    <row r="2205" spans="4:4">
      <c r="D2205" s="140"/>
    </row>
    <row r="2206" spans="4:4">
      <c r="D2206" s="140"/>
    </row>
    <row r="2207" spans="4:4">
      <c r="D2207" s="140"/>
    </row>
    <row r="2208" spans="4:4">
      <c r="D2208" s="140"/>
    </row>
    <row r="2209" spans="4:4">
      <c r="D2209" s="140"/>
    </row>
    <row r="2210" spans="4:4">
      <c r="D2210" s="140"/>
    </row>
    <row r="2211" spans="4:4">
      <c r="D2211" s="140"/>
    </row>
    <row r="2212" spans="4:4">
      <c r="D2212" s="140"/>
    </row>
    <row r="2213" spans="4:4">
      <c r="D2213" s="140"/>
    </row>
    <row r="2214" spans="4:4">
      <c r="D2214" s="140"/>
    </row>
    <row r="2215" spans="4:4">
      <c r="D2215" s="140"/>
    </row>
    <row r="2216" spans="4:4">
      <c r="D2216" s="140"/>
    </row>
    <row r="2217" spans="4:4">
      <c r="D2217" s="140"/>
    </row>
    <row r="2218" spans="4:4">
      <c r="D2218" s="140"/>
    </row>
    <row r="2219" spans="4:4">
      <c r="D2219" s="140"/>
    </row>
    <row r="2220" spans="4:4">
      <c r="D2220" s="140"/>
    </row>
    <row r="2221" spans="4:4">
      <c r="D2221" s="140"/>
    </row>
    <row r="2222" spans="4:4">
      <c r="D2222" s="140"/>
    </row>
    <row r="2223" spans="4:4">
      <c r="D2223" s="140"/>
    </row>
    <row r="2224" spans="4:4">
      <c r="D2224" s="140"/>
    </row>
    <row r="2225" spans="4:4">
      <c r="D2225" s="140"/>
    </row>
    <row r="2226" spans="4:4">
      <c r="D2226" s="140"/>
    </row>
    <row r="2227" spans="4:4">
      <c r="D2227" s="140"/>
    </row>
    <row r="2228" spans="4:4">
      <c r="D2228" s="140"/>
    </row>
    <row r="2229" spans="4:4">
      <c r="D2229" s="140"/>
    </row>
    <row r="2230" spans="4:4">
      <c r="D2230" s="140"/>
    </row>
    <row r="2231" spans="4:4">
      <c r="D2231" s="140"/>
    </row>
    <row r="2232" spans="4:4">
      <c r="D2232" s="140"/>
    </row>
    <row r="2233" spans="4:4">
      <c r="D2233" s="140"/>
    </row>
    <row r="2234" spans="4:4">
      <c r="D2234" s="140"/>
    </row>
    <row r="2235" spans="4:4">
      <c r="D2235" s="140"/>
    </row>
    <row r="2236" spans="4:4">
      <c r="D2236" s="140"/>
    </row>
    <row r="2237" spans="4:4">
      <c r="D2237" s="140"/>
    </row>
    <row r="2238" spans="4:4">
      <c r="D2238" s="140"/>
    </row>
    <row r="2239" spans="4:4">
      <c r="D2239" s="140"/>
    </row>
    <row r="2240" spans="4:4">
      <c r="D2240" s="140"/>
    </row>
    <row r="2241" spans="4:4">
      <c r="D2241" s="140"/>
    </row>
    <row r="2242" spans="4:4">
      <c r="D2242" s="140"/>
    </row>
    <row r="2243" spans="4:4">
      <c r="D2243" s="140"/>
    </row>
    <row r="2244" spans="4:4">
      <c r="D2244" s="140"/>
    </row>
    <row r="2245" spans="4:4">
      <c r="D2245" s="140"/>
    </row>
    <row r="2246" spans="4:4">
      <c r="D2246" s="140"/>
    </row>
    <row r="2247" spans="4:4">
      <c r="D2247" s="140"/>
    </row>
    <row r="2248" spans="4:4">
      <c r="D2248" s="140"/>
    </row>
    <row r="2249" spans="4:4">
      <c r="D2249" s="140"/>
    </row>
    <row r="2250" spans="4:4">
      <c r="D2250" s="140"/>
    </row>
    <row r="2251" spans="4:4">
      <c r="D2251" s="140"/>
    </row>
    <row r="2252" spans="4:4">
      <c r="D2252" s="140"/>
    </row>
    <row r="2253" spans="4:4">
      <c r="D2253" s="140"/>
    </row>
    <row r="2254" spans="4:4">
      <c r="D2254" s="140"/>
    </row>
    <row r="2255" spans="4:4">
      <c r="D2255" s="140"/>
    </row>
    <row r="2256" spans="4:4">
      <c r="D2256" s="140"/>
    </row>
    <row r="2257" spans="4:4">
      <c r="D2257" s="140"/>
    </row>
    <row r="2258" spans="4:4">
      <c r="D2258" s="140"/>
    </row>
    <row r="2259" spans="4:4">
      <c r="D2259" s="140"/>
    </row>
    <row r="2260" spans="4:4">
      <c r="D2260" s="140"/>
    </row>
    <row r="2261" spans="4:4">
      <c r="D2261" s="140"/>
    </row>
    <row r="2262" spans="4:4">
      <c r="D2262" s="140"/>
    </row>
    <row r="2263" spans="4:4">
      <c r="D2263" s="140"/>
    </row>
    <row r="2264" spans="4:4">
      <c r="D2264" s="140"/>
    </row>
    <row r="2265" spans="4:4">
      <c r="D2265" s="140"/>
    </row>
    <row r="2266" spans="4:4">
      <c r="D2266" s="140"/>
    </row>
    <row r="2267" spans="4:4">
      <c r="D2267" s="140"/>
    </row>
    <row r="2268" spans="4:4">
      <c r="D2268" s="140"/>
    </row>
    <row r="2269" spans="4:4">
      <c r="D2269" s="140"/>
    </row>
    <row r="2270" spans="4:4">
      <c r="D2270" s="140"/>
    </row>
    <row r="2271" spans="4:4">
      <c r="D2271" s="140"/>
    </row>
    <row r="2272" spans="4:4">
      <c r="D2272" s="140"/>
    </row>
    <row r="2273" spans="4:4">
      <c r="D2273" s="140"/>
    </row>
    <row r="2274" spans="4:4">
      <c r="D2274" s="140"/>
    </row>
    <row r="2275" spans="4:4">
      <c r="D2275" s="140"/>
    </row>
    <row r="2276" spans="4:4">
      <c r="D2276" s="140"/>
    </row>
    <row r="2277" spans="4:4">
      <c r="D2277" s="140"/>
    </row>
    <row r="2278" spans="4:4">
      <c r="D2278" s="140"/>
    </row>
    <row r="2279" spans="4:4">
      <c r="D2279" s="140"/>
    </row>
    <row r="2280" spans="4:4">
      <c r="D2280" s="140"/>
    </row>
    <row r="2281" spans="4:4">
      <c r="D2281" s="140"/>
    </row>
    <row r="2282" spans="4:4">
      <c r="D2282" s="140"/>
    </row>
    <row r="2283" spans="4:4">
      <c r="D2283" s="140"/>
    </row>
    <row r="2284" spans="4:4">
      <c r="D2284" s="140"/>
    </row>
    <row r="2285" spans="4:4">
      <c r="D2285" s="140"/>
    </row>
    <row r="2286" spans="4:4">
      <c r="D2286" s="140"/>
    </row>
    <row r="2287" spans="4:4">
      <c r="D2287" s="140"/>
    </row>
    <row r="2288" spans="4:4">
      <c r="D2288" s="140"/>
    </row>
    <row r="2289" spans="4:4">
      <c r="D2289" s="140"/>
    </row>
    <row r="2290" spans="4:4">
      <c r="D2290" s="140"/>
    </row>
    <row r="2291" spans="4:4">
      <c r="D2291" s="140"/>
    </row>
    <row r="2292" spans="4:4">
      <c r="D2292" s="140"/>
    </row>
    <row r="2293" spans="4:4">
      <c r="D2293" s="140"/>
    </row>
    <row r="2294" spans="4:4">
      <c r="D2294" s="140"/>
    </row>
    <row r="2295" spans="4:4">
      <c r="D2295" s="140"/>
    </row>
    <row r="2296" spans="4:4">
      <c r="D2296" s="140"/>
    </row>
    <row r="2297" spans="4:4">
      <c r="D2297" s="140"/>
    </row>
    <row r="2298" spans="4:4">
      <c r="D2298" s="140"/>
    </row>
    <row r="2299" spans="4:4">
      <c r="D2299" s="140"/>
    </row>
    <row r="2300" spans="4:4">
      <c r="D2300" s="140"/>
    </row>
    <row r="2301" spans="4:4">
      <c r="D2301" s="140"/>
    </row>
    <row r="2302" spans="4:4">
      <c r="D2302" s="140"/>
    </row>
    <row r="2303" spans="4:4">
      <c r="D2303" s="140"/>
    </row>
    <row r="2304" spans="4:4">
      <c r="D2304" s="140"/>
    </row>
    <row r="2305" spans="4:4">
      <c r="D2305" s="140"/>
    </row>
    <row r="2306" spans="4:4">
      <c r="D2306" s="140"/>
    </row>
    <row r="2307" spans="4:4">
      <c r="D2307" s="140"/>
    </row>
    <row r="2308" spans="4:4">
      <c r="D2308" s="140"/>
    </row>
    <row r="2309" spans="4:4">
      <c r="D2309" s="140"/>
    </row>
    <row r="2310" spans="4:4">
      <c r="D2310" s="140"/>
    </row>
    <row r="2311" spans="4:4">
      <c r="D2311" s="140"/>
    </row>
    <row r="2312" spans="4:4">
      <c r="D2312" s="140"/>
    </row>
    <row r="2313" spans="4:4">
      <c r="D2313" s="140"/>
    </row>
    <row r="2314" spans="4:4">
      <c r="D2314" s="140"/>
    </row>
    <row r="2315" spans="4:4">
      <c r="D2315" s="140"/>
    </row>
    <row r="2316" spans="4:4">
      <c r="D2316" s="140"/>
    </row>
    <row r="2317" spans="4:4">
      <c r="D2317" s="140"/>
    </row>
    <row r="2318" spans="4:4">
      <c r="D2318" s="140"/>
    </row>
    <row r="2319" spans="4:4">
      <c r="D2319" s="140"/>
    </row>
    <row r="2320" spans="4:4">
      <c r="D2320" s="140"/>
    </row>
    <row r="2321" spans="4:4">
      <c r="D2321" s="140"/>
    </row>
    <row r="2322" spans="4:4">
      <c r="D2322" s="140"/>
    </row>
    <row r="2323" spans="4:4">
      <c r="D2323" s="140"/>
    </row>
    <row r="2324" spans="4:4">
      <c r="D2324" s="140"/>
    </row>
    <row r="2325" spans="4:4">
      <c r="D2325" s="140"/>
    </row>
    <row r="2326" spans="4:4">
      <c r="D2326" s="140"/>
    </row>
    <row r="2327" spans="4:4">
      <c r="D2327" s="140"/>
    </row>
    <row r="2328" spans="4:4">
      <c r="D2328" s="140"/>
    </row>
    <row r="2329" spans="4:4">
      <c r="D2329" s="140"/>
    </row>
    <row r="2330" spans="4:4">
      <c r="D2330" s="140"/>
    </row>
    <row r="2331" spans="4:4">
      <c r="D2331" s="140"/>
    </row>
    <row r="2332" spans="4:4">
      <c r="D2332" s="140"/>
    </row>
    <row r="2333" spans="4:4">
      <c r="D2333" s="140"/>
    </row>
    <row r="2334" spans="4:4">
      <c r="D2334" s="140"/>
    </row>
    <row r="2335" spans="4:4">
      <c r="D2335" s="140"/>
    </row>
    <row r="2336" spans="4:4">
      <c r="D2336" s="140"/>
    </row>
    <row r="2337" spans="4:4">
      <c r="D2337" s="140"/>
    </row>
    <row r="2338" spans="4:4">
      <c r="D2338" s="140"/>
    </row>
    <row r="2339" spans="4:4">
      <c r="D2339" s="140"/>
    </row>
    <row r="2340" spans="4:4">
      <c r="D2340" s="140"/>
    </row>
    <row r="2341" spans="4:4">
      <c r="D2341" s="140"/>
    </row>
    <row r="2342" spans="4:4">
      <c r="D2342" s="140"/>
    </row>
    <row r="2343" spans="4:4">
      <c r="D2343" s="140"/>
    </row>
    <row r="2344" spans="4:4">
      <c r="D2344" s="140"/>
    </row>
    <row r="2345" spans="4:4">
      <c r="D2345" s="140"/>
    </row>
    <row r="2346" spans="4:4">
      <c r="D2346" s="140"/>
    </row>
    <row r="2347" spans="4:4">
      <c r="D2347" s="140"/>
    </row>
    <row r="2348" spans="4:4">
      <c r="D2348" s="140"/>
    </row>
    <row r="2349" spans="4:4">
      <c r="D2349" s="140"/>
    </row>
    <row r="2350" spans="4:4">
      <c r="D2350" s="140"/>
    </row>
    <row r="2351" spans="4:4">
      <c r="D2351" s="140"/>
    </row>
    <row r="2352" spans="4:4">
      <c r="D2352" s="140"/>
    </row>
    <row r="2353" spans="4:4">
      <c r="D2353" s="140"/>
    </row>
    <row r="2354" spans="4:4">
      <c r="D2354" s="140"/>
    </row>
    <row r="2355" spans="4:4">
      <c r="D2355" s="140"/>
    </row>
    <row r="2356" spans="4:4">
      <c r="D2356" s="140"/>
    </row>
    <row r="2357" spans="4:4">
      <c r="D2357" s="140"/>
    </row>
    <row r="2358" spans="4:4">
      <c r="D2358" s="140"/>
    </row>
    <row r="2359" spans="4:4">
      <c r="D2359" s="140"/>
    </row>
    <row r="2360" spans="4:4">
      <c r="D2360" s="140"/>
    </row>
    <row r="2361" spans="4:4">
      <c r="D2361" s="140"/>
    </row>
    <row r="2362" spans="4:4">
      <c r="D2362" s="140"/>
    </row>
    <row r="2363" spans="4:4">
      <c r="D2363" s="140"/>
    </row>
    <row r="2364" spans="4:4">
      <c r="D2364" s="140"/>
    </row>
    <row r="2365" spans="4:4">
      <c r="D2365" s="140"/>
    </row>
    <row r="2366" spans="4:4">
      <c r="D2366" s="140"/>
    </row>
    <row r="2367" spans="4:4">
      <c r="D2367" s="140"/>
    </row>
    <row r="2368" spans="4:4">
      <c r="D2368" s="140"/>
    </row>
    <row r="2369" spans="4:4">
      <c r="D2369" s="140"/>
    </row>
    <row r="2370" spans="4:4">
      <c r="D2370" s="140"/>
    </row>
    <row r="2371" spans="4:4">
      <c r="D2371" s="140"/>
    </row>
    <row r="2372" spans="4:4">
      <c r="D2372" s="140"/>
    </row>
    <row r="2373" spans="4:4">
      <c r="D2373" s="140"/>
    </row>
    <row r="2374" spans="4:4">
      <c r="D2374" s="140"/>
    </row>
    <row r="2375" spans="4:4">
      <c r="D2375" s="140"/>
    </row>
    <row r="2376" spans="4:4">
      <c r="D2376" s="140"/>
    </row>
    <row r="2377" spans="4:4">
      <c r="D2377" s="140"/>
    </row>
    <row r="2378" spans="4:4">
      <c r="D2378" s="140"/>
    </row>
    <row r="2379" spans="4:4">
      <c r="D2379" s="140"/>
    </row>
    <row r="2380" spans="4:4">
      <c r="D2380" s="140"/>
    </row>
    <row r="2381" spans="4:4">
      <c r="D2381" s="140"/>
    </row>
    <row r="2382" spans="4:4">
      <c r="D2382" s="140"/>
    </row>
    <row r="2383" spans="4:4">
      <c r="D2383" s="140"/>
    </row>
    <row r="2384" spans="4:4">
      <c r="D2384" s="140"/>
    </row>
    <row r="2385" spans="4:4">
      <c r="D2385" s="140"/>
    </row>
    <row r="2386" spans="4:4">
      <c r="D2386" s="140"/>
    </row>
    <row r="2387" spans="4:4">
      <c r="D2387" s="140"/>
    </row>
    <row r="2388" spans="4:4">
      <c r="D2388" s="140"/>
    </row>
    <row r="2389" spans="4:4">
      <c r="D2389" s="140"/>
    </row>
    <row r="2390" spans="4:4">
      <c r="D2390" s="140"/>
    </row>
    <row r="2391" spans="4:4">
      <c r="D2391" s="140"/>
    </row>
    <row r="2392" spans="4:4">
      <c r="D2392" s="140"/>
    </row>
    <row r="2393" spans="4:4">
      <c r="D2393" s="140"/>
    </row>
    <row r="2394" spans="4:4">
      <c r="D2394" s="140"/>
    </row>
    <row r="2395" spans="4:4">
      <c r="D2395" s="140"/>
    </row>
    <row r="2396" spans="4:4">
      <c r="D2396" s="140"/>
    </row>
    <row r="2397" spans="4:4">
      <c r="D2397" s="140"/>
    </row>
    <row r="2398" spans="4:4">
      <c r="D2398" s="140"/>
    </row>
    <row r="2399" spans="4:4">
      <c r="D2399" s="140"/>
    </row>
    <row r="2400" spans="4:4">
      <c r="D2400" s="140"/>
    </row>
    <row r="2401" spans="4:4">
      <c r="D2401" s="140"/>
    </row>
    <row r="2402" spans="4:4">
      <c r="D2402" s="140"/>
    </row>
    <row r="2403" spans="4:4">
      <c r="D2403" s="140"/>
    </row>
    <row r="2404" spans="4:4">
      <c r="D2404" s="140"/>
    </row>
    <row r="2405" spans="4:4">
      <c r="D2405" s="140"/>
    </row>
    <row r="2406" spans="4:4">
      <c r="D2406" s="140"/>
    </row>
    <row r="2407" spans="4:4">
      <c r="D2407" s="140"/>
    </row>
    <row r="2408" spans="4:4">
      <c r="D2408" s="140"/>
    </row>
    <row r="2409" spans="4:4">
      <c r="D2409" s="140"/>
    </row>
    <row r="2410" spans="4:4">
      <c r="D2410" s="140"/>
    </row>
    <row r="2411" spans="4:4">
      <c r="D2411" s="140"/>
    </row>
    <row r="2412" spans="4:4">
      <c r="D2412" s="140"/>
    </row>
    <row r="2413" spans="4:4">
      <c r="D2413" s="140"/>
    </row>
    <row r="2414" spans="4:4">
      <c r="D2414" s="140"/>
    </row>
    <row r="2415" spans="4:4">
      <c r="D2415" s="140"/>
    </row>
    <row r="2416" spans="4:4">
      <c r="D2416" s="140"/>
    </row>
    <row r="2417" spans="4:4">
      <c r="D2417" s="140"/>
    </row>
    <row r="2418" spans="4:4">
      <c r="D2418" s="140"/>
    </row>
    <row r="2419" spans="4:4">
      <c r="D2419" s="140"/>
    </row>
    <row r="2420" spans="4:4">
      <c r="D2420" s="140"/>
    </row>
    <row r="2421" spans="4:4">
      <c r="D2421" s="140"/>
    </row>
    <row r="2422" spans="4:4">
      <c r="D2422" s="140"/>
    </row>
    <row r="2423" spans="4:4">
      <c r="D2423" s="140"/>
    </row>
    <row r="2424" spans="4:4">
      <c r="D2424" s="140"/>
    </row>
    <row r="2425" spans="4:4">
      <c r="D2425" s="140"/>
    </row>
    <row r="2426" spans="4:4">
      <c r="D2426" s="140"/>
    </row>
    <row r="2427" spans="4:4">
      <c r="D2427" s="140"/>
    </row>
    <row r="2428" spans="4:4">
      <c r="D2428" s="140"/>
    </row>
    <row r="2429" spans="4:4">
      <c r="D2429" s="140"/>
    </row>
    <row r="2430" spans="4:4">
      <c r="D2430" s="140"/>
    </row>
    <row r="2431" spans="4:4">
      <c r="D2431" s="140"/>
    </row>
    <row r="2432" spans="4:4">
      <c r="D2432" s="140"/>
    </row>
    <row r="2433" spans="4:4">
      <c r="D2433" s="140"/>
    </row>
    <row r="2434" spans="4:4">
      <c r="D2434" s="140"/>
    </row>
    <row r="2435" spans="4:4">
      <c r="D2435" s="140"/>
    </row>
    <row r="2436" spans="4:4">
      <c r="D2436" s="140"/>
    </row>
    <row r="2437" spans="4:4">
      <c r="D2437" s="140"/>
    </row>
    <row r="2438" spans="4:4">
      <c r="D2438" s="140"/>
    </row>
    <row r="2439" spans="4:4">
      <c r="D2439" s="140"/>
    </row>
    <row r="2440" spans="4:4">
      <c r="D2440" s="140"/>
    </row>
    <row r="2441" spans="4:4">
      <c r="D2441" s="140"/>
    </row>
    <row r="2442" spans="4:4">
      <c r="D2442" s="140"/>
    </row>
    <row r="2443" spans="4:4">
      <c r="D2443" s="140"/>
    </row>
    <row r="2444" spans="4:4">
      <c r="D2444" s="140"/>
    </row>
    <row r="2445" spans="4:4">
      <c r="D2445" s="140"/>
    </row>
    <row r="2446" spans="4:4">
      <c r="D2446" s="140"/>
    </row>
    <row r="2447" spans="4:4">
      <c r="D2447" s="140"/>
    </row>
    <row r="2448" spans="4:4">
      <c r="D2448" s="140"/>
    </row>
    <row r="2449" spans="4:4">
      <c r="D2449" s="140"/>
    </row>
    <row r="2450" spans="4:4">
      <c r="D2450" s="140"/>
    </row>
    <row r="2451" spans="4:4">
      <c r="D2451" s="140"/>
    </row>
    <row r="2452" spans="4:4">
      <c r="D2452" s="140"/>
    </row>
    <row r="2453" spans="4:4">
      <c r="D2453" s="140"/>
    </row>
    <row r="2454" spans="4:4">
      <c r="D2454" s="140"/>
    </row>
    <row r="2455" spans="4:4">
      <c r="D2455" s="140"/>
    </row>
    <row r="2456" spans="4:4">
      <c r="D2456" s="140"/>
    </row>
    <row r="2457" spans="4:4">
      <c r="D2457" s="140"/>
    </row>
    <row r="2458" spans="4:4">
      <c r="D2458" s="140"/>
    </row>
    <row r="2459" spans="4:4">
      <c r="D2459" s="140"/>
    </row>
    <row r="2460" spans="4:4">
      <c r="D2460" s="140"/>
    </row>
    <row r="2461" spans="4:4">
      <c r="D2461" s="140"/>
    </row>
    <row r="2462" spans="4:4">
      <c r="D2462" s="140"/>
    </row>
    <row r="2463" spans="4:4">
      <c r="D2463" s="140"/>
    </row>
    <row r="2464" spans="4:4">
      <c r="D2464" s="140"/>
    </row>
    <row r="2465" spans="4:4">
      <c r="D2465" s="140"/>
    </row>
    <row r="2466" spans="4:4">
      <c r="D2466" s="140"/>
    </row>
    <row r="2467" spans="4:4">
      <c r="D2467" s="140"/>
    </row>
    <row r="2468" spans="4:4">
      <c r="D2468" s="140"/>
    </row>
    <row r="2469" spans="4:4">
      <c r="D2469" s="140"/>
    </row>
    <row r="2470" spans="4:4">
      <c r="D2470" s="140"/>
    </row>
    <row r="2471" spans="4:4">
      <c r="D2471" s="140"/>
    </row>
    <row r="2472" spans="4:4">
      <c r="D2472" s="140"/>
    </row>
    <row r="2473" spans="4:4">
      <c r="D2473" s="140"/>
    </row>
    <row r="2474" spans="4:4">
      <c r="D2474" s="140"/>
    </row>
    <row r="2475" spans="4:4">
      <c r="D2475" s="140"/>
    </row>
    <row r="2476" spans="4:4">
      <c r="D2476" s="140"/>
    </row>
    <row r="2477" spans="4:4">
      <c r="D2477" s="140"/>
    </row>
    <row r="2478" spans="4:4">
      <c r="D2478" s="140"/>
    </row>
    <row r="2479" spans="4:4">
      <c r="D2479" s="140"/>
    </row>
    <row r="2480" spans="4:4">
      <c r="D2480" s="140"/>
    </row>
    <row r="2481" spans="4:4">
      <c r="D2481" s="140"/>
    </row>
    <row r="2482" spans="4:4">
      <c r="D2482" s="140"/>
    </row>
    <row r="2483" spans="4:4">
      <c r="D2483" s="140"/>
    </row>
    <row r="2484" spans="4:4">
      <c r="D2484" s="140"/>
    </row>
    <row r="2485" spans="4:4">
      <c r="D2485" s="140"/>
    </row>
    <row r="2486" spans="4:4">
      <c r="D2486" s="140"/>
    </row>
    <row r="2487" spans="4:4">
      <c r="D2487" s="140"/>
    </row>
    <row r="2488" spans="4:4">
      <c r="D2488" s="140"/>
    </row>
    <row r="2489" spans="4:4">
      <c r="D2489" s="140"/>
    </row>
    <row r="2490" spans="4:4">
      <c r="D2490" s="140"/>
    </row>
    <row r="2491" spans="4:4">
      <c r="D2491" s="140"/>
    </row>
    <row r="2492" spans="4:4">
      <c r="D2492" s="140"/>
    </row>
    <row r="2493" spans="4:4">
      <c r="D2493" s="140"/>
    </row>
    <row r="2494" spans="4:4">
      <c r="D2494" s="140"/>
    </row>
    <row r="2495" spans="4:4">
      <c r="D2495" s="140"/>
    </row>
    <row r="2496" spans="4:4">
      <c r="D2496" s="140"/>
    </row>
    <row r="2497" spans="4:4">
      <c r="D2497" s="140"/>
    </row>
    <row r="2498" spans="4:4">
      <c r="D2498" s="140"/>
    </row>
    <row r="2499" spans="4:4">
      <c r="D2499" s="140"/>
    </row>
    <row r="2500" spans="4:4">
      <c r="D2500" s="140"/>
    </row>
    <row r="2501" spans="4:4">
      <c r="D2501" s="140"/>
    </row>
    <row r="2502" spans="4:4">
      <c r="D2502" s="140"/>
    </row>
    <row r="2503" spans="4:4">
      <c r="D2503" s="140"/>
    </row>
    <row r="2504" spans="4:4">
      <c r="D2504" s="140"/>
    </row>
    <row r="2505" spans="4:4">
      <c r="D2505" s="140"/>
    </row>
    <row r="2506" spans="4:4">
      <c r="D2506" s="140"/>
    </row>
    <row r="2507" spans="4:4">
      <c r="D2507" s="140"/>
    </row>
    <row r="2508" spans="4:4">
      <c r="D2508" s="140"/>
    </row>
    <row r="2509" spans="4:4">
      <c r="D2509" s="140"/>
    </row>
    <row r="2510" spans="4:4">
      <c r="D2510" s="140"/>
    </row>
    <row r="2511" spans="4:4">
      <c r="D2511" s="140"/>
    </row>
    <row r="2512" spans="4:4">
      <c r="D2512" s="140"/>
    </row>
    <row r="2513" spans="4:4">
      <c r="D2513" s="140"/>
    </row>
    <row r="2514" spans="4:4">
      <c r="D2514" s="140"/>
    </row>
    <row r="2515" spans="4:4">
      <c r="D2515" s="140"/>
    </row>
    <row r="2516" spans="4:4">
      <c r="D2516" s="140"/>
    </row>
    <row r="2517" spans="4:4">
      <c r="D2517" s="140"/>
    </row>
    <row r="2518" spans="4:4">
      <c r="D2518" s="140"/>
    </row>
    <row r="2519" spans="4:4">
      <c r="D2519" s="140"/>
    </row>
    <row r="2520" spans="4:4">
      <c r="D2520" s="140"/>
    </row>
    <row r="2521" spans="4:4">
      <c r="D2521" s="140"/>
    </row>
    <row r="2522" spans="4:4">
      <c r="D2522" s="140"/>
    </row>
    <row r="2523" spans="4:4">
      <c r="D2523" s="140"/>
    </row>
    <row r="2524" spans="4:4">
      <c r="D2524" s="140"/>
    </row>
    <row r="2525" spans="4:4">
      <c r="D2525" s="140"/>
    </row>
    <row r="2526" spans="4:4">
      <c r="D2526" s="140"/>
    </row>
    <row r="2527" spans="4:4">
      <c r="D2527" s="140"/>
    </row>
    <row r="2528" spans="4:4">
      <c r="D2528" s="140"/>
    </row>
    <row r="2529" spans="4:4">
      <c r="D2529" s="140"/>
    </row>
    <row r="2530" spans="4:4">
      <c r="D2530" s="140"/>
    </row>
    <row r="2531" spans="4:4">
      <c r="D2531" s="140"/>
    </row>
    <row r="2532" spans="4:4">
      <c r="D2532" s="140"/>
    </row>
    <row r="2533" spans="4:4">
      <c r="D2533" s="140"/>
    </row>
    <row r="2534" spans="4:4">
      <c r="D2534" s="140"/>
    </row>
    <row r="2535" spans="4:4">
      <c r="D2535" s="140"/>
    </row>
    <row r="2536" spans="4:4">
      <c r="D2536" s="140"/>
    </row>
    <row r="2537" spans="4:4">
      <c r="D2537" s="140"/>
    </row>
    <row r="2538" spans="4:4">
      <c r="D2538" s="140"/>
    </row>
    <row r="2539" spans="4:4">
      <c r="D2539" s="140"/>
    </row>
    <row r="2540" spans="4:4">
      <c r="D2540" s="140"/>
    </row>
    <row r="2541" spans="4:4">
      <c r="D2541" s="140"/>
    </row>
    <row r="2542" spans="4:4">
      <c r="D2542" s="140"/>
    </row>
    <row r="2543" spans="4:4">
      <c r="D2543" s="140"/>
    </row>
    <row r="2544" spans="4:4">
      <c r="D2544" s="140"/>
    </row>
    <row r="2545" spans="4:4">
      <c r="D2545" s="140"/>
    </row>
    <row r="2546" spans="4:4">
      <c r="D2546" s="140"/>
    </row>
    <row r="2547" spans="4:4">
      <c r="D2547" s="140"/>
    </row>
    <row r="2548" spans="4:4">
      <c r="D2548" s="140"/>
    </row>
    <row r="2549" spans="4:4">
      <c r="D2549" s="140"/>
    </row>
    <row r="2550" spans="4:4">
      <c r="D2550" s="140"/>
    </row>
    <row r="2551" spans="4:4">
      <c r="D2551" s="140"/>
    </row>
    <row r="2552" spans="4:4">
      <c r="D2552" s="140"/>
    </row>
    <row r="2553" spans="4:4">
      <c r="D2553" s="140"/>
    </row>
    <row r="2554" spans="4:4">
      <c r="D2554" s="140"/>
    </row>
    <row r="2555" spans="4:4">
      <c r="D2555" s="140"/>
    </row>
    <row r="2556" spans="4:4">
      <c r="D2556" s="140"/>
    </row>
    <row r="2557" spans="4:4">
      <c r="D2557" s="140"/>
    </row>
    <row r="2558" spans="4:4">
      <c r="D2558" s="140"/>
    </row>
    <row r="2559" spans="4:4">
      <c r="D2559" s="140"/>
    </row>
    <row r="2560" spans="4:4">
      <c r="D2560" s="140"/>
    </row>
    <row r="2561" spans="4:4">
      <c r="D2561" s="140"/>
    </row>
    <row r="2562" spans="4:4">
      <c r="D2562" s="140"/>
    </row>
    <row r="2563" spans="4:4">
      <c r="D2563" s="140"/>
    </row>
    <row r="2564" spans="4:4">
      <c r="D2564" s="140"/>
    </row>
    <row r="2565" spans="4:4">
      <c r="D2565" s="140"/>
    </row>
    <row r="2566" spans="4:4">
      <c r="D2566" s="140"/>
    </row>
    <row r="2567" spans="4:4">
      <c r="D2567" s="140"/>
    </row>
    <row r="2568" spans="4:4">
      <c r="D2568" s="140"/>
    </row>
    <row r="2569" spans="4:4">
      <c r="D2569" s="140"/>
    </row>
    <row r="2570" spans="4:4">
      <c r="D2570" s="140"/>
    </row>
    <row r="2571" spans="4:4">
      <c r="D2571" s="140"/>
    </row>
    <row r="2572" spans="4:4">
      <c r="D2572" s="140"/>
    </row>
    <row r="2573" spans="4:4">
      <c r="D2573" s="140"/>
    </row>
    <row r="2574" spans="4:4">
      <c r="D2574" s="140"/>
    </row>
    <row r="2575" spans="4:4">
      <c r="D2575" s="140"/>
    </row>
    <row r="2576" spans="4:4">
      <c r="D2576" s="140"/>
    </row>
    <row r="2577" spans="4:4">
      <c r="D2577" s="140"/>
    </row>
    <row r="2578" spans="4:4">
      <c r="D2578" s="140"/>
    </row>
    <row r="2579" spans="4:4">
      <c r="D2579" s="140"/>
    </row>
    <row r="2580" spans="4:4">
      <c r="D2580" s="140"/>
    </row>
    <row r="2581" spans="4:4">
      <c r="D2581" s="140"/>
    </row>
    <row r="2582" spans="4:4">
      <c r="D2582" s="140"/>
    </row>
    <row r="2583" spans="4:4">
      <c r="D2583" s="140"/>
    </row>
    <row r="2584" spans="4:4">
      <c r="D2584" s="140"/>
    </row>
    <row r="2585" spans="4:4">
      <c r="D2585" s="140"/>
    </row>
    <row r="2586" spans="4:4">
      <c r="D2586" s="140"/>
    </row>
    <row r="2587" spans="4:4">
      <c r="D2587" s="140"/>
    </row>
    <row r="2588" spans="4:4">
      <c r="D2588" s="140"/>
    </row>
    <row r="2589" spans="4:4">
      <c r="D2589" s="140"/>
    </row>
    <row r="2590" spans="4:4">
      <c r="D2590" s="140"/>
    </row>
    <row r="2591" spans="4:4">
      <c r="D2591" s="140"/>
    </row>
    <row r="2592" spans="4:4">
      <c r="D2592" s="140"/>
    </row>
    <row r="2593" spans="4:4">
      <c r="D2593" s="140"/>
    </row>
    <row r="2594" spans="4:4">
      <c r="D2594" s="140"/>
    </row>
    <row r="2595" spans="4:4">
      <c r="D2595" s="140"/>
    </row>
    <row r="2596" spans="4:4">
      <c r="D2596" s="140"/>
    </row>
    <row r="2597" spans="4:4">
      <c r="D2597" s="140"/>
    </row>
    <row r="2598" spans="4:4">
      <c r="D2598" s="140"/>
    </row>
    <row r="2599" spans="4:4">
      <c r="D2599" s="140"/>
    </row>
    <row r="2600" spans="4:4">
      <c r="D2600" s="140"/>
    </row>
    <row r="2601" spans="4:4">
      <c r="D2601" s="140"/>
    </row>
    <row r="2602" spans="4:4">
      <c r="D2602" s="140"/>
    </row>
    <row r="2603" spans="4:4">
      <c r="D2603" s="140"/>
    </row>
    <row r="2604" spans="4:4">
      <c r="D2604" s="140"/>
    </row>
    <row r="2605" spans="4:4">
      <c r="D2605" s="140"/>
    </row>
    <row r="2606" spans="4:4">
      <c r="D2606" s="140"/>
    </row>
    <row r="2607" spans="4:4">
      <c r="D2607" s="140"/>
    </row>
    <row r="2608" spans="4:4">
      <c r="D2608" s="140"/>
    </row>
    <row r="2609" spans="4:4">
      <c r="D2609" s="140"/>
    </row>
    <row r="2610" spans="4:4">
      <c r="D2610" s="140"/>
    </row>
    <row r="2611" spans="4:4">
      <c r="D2611" s="140"/>
    </row>
    <row r="2612" spans="4:4">
      <c r="D2612" s="140"/>
    </row>
    <row r="2613" spans="4:4">
      <c r="D2613" s="140"/>
    </row>
    <row r="2614" spans="4:4">
      <c r="D2614" s="140"/>
    </row>
    <row r="2615" spans="4:4">
      <c r="D2615" s="140"/>
    </row>
    <row r="2616" spans="4:4">
      <c r="D2616" s="140"/>
    </row>
    <row r="2617" spans="4:4">
      <c r="D2617" s="140"/>
    </row>
    <row r="2618" spans="4:4">
      <c r="D2618" s="140"/>
    </row>
    <row r="2619" spans="4:4">
      <c r="D2619" s="140"/>
    </row>
    <row r="2620" spans="4:4">
      <c r="D2620" s="140"/>
    </row>
    <row r="2621" spans="4:4">
      <c r="D2621" s="140"/>
    </row>
    <row r="2622" spans="4:4">
      <c r="D2622" s="140"/>
    </row>
    <row r="2623" spans="4:4">
      <c r="D2623" s="140"/>
    </row>
    <row r="2624" spans="4:4">
      <c r="D2624" s="140"/>
    </row>
    <row r="2625" spans="4:4">
      <c r="D2625" s="140"/>
    </row>
    <row r="2626" spans="4:4">
      <c r="D2626" s="140"/>
    </row>
    <row r="2627" spans="4:4">
      <c r="D2627" s="140"/>
    </row>
    <row r="2628" spans="4:4">
      <c r="D2628" s="140"/>
    </row>
    <row r="2629" spans="4:4">
      <c r="D2629" s="140"/>
    </row>
    <row r="2630" spans="4:4">
      <c r="D2630" s="140"/>
    </row>
    <row r="2631" spans="4:4">
      <c r="D2631" s="140"/>
    </row>
    <row r="2632" spans="4:4">
      <c r="D2632" s="140"/>
    </row>
    <row r="2633" spans="4:4">
      <c r="D2633" s="140"/>
    </row>
    <row r="2634" spans="4:4">
      <c r="D2634" s="140"/>
    </row>
    <row r="2635" spans="4:4">
      <c r="D2635" s="140"/>
    </row>
    <row r="2636" spans="4:4">
      <c r="D2636" s="140"/>
    </row>
    <row r="2637" spans="4:4">
      <c r="D2637" s="140"/>
    </row>
    <row r="2638" spans="4:4">
      <c r="D2638" s="140"/>
    </row>
    <row r="2639" spans="4:4">
      <c r="D2639" s="140"/>
    </row>
    <row r="2640" spans="4:4">
      <c r="D2640" s="140"/>
    </row>
    <row r="2641" spans="4:4">
      <c r="D2641" s="140"/>
    </row>
    <row r="2642" spans="4:4">
      <c r="D2642" s="140"/>
    </row>
    <row r="2643" spans="4:4">
      <c r="D2643" s="140"/>
    </row>
    <row r="2644" spans="4:4">
      <c r="D2644" s="140"/>
    </row>
    <row r="2645" spans="4:4">
      <c r="D2645" s="140"/>
    </row>
    <row r="2646" spans="4:4">
      <c r="D2646" s="140"/>
    </row>
    <row r="2647" spans="4:4">
      <c r="D2647" s="140"/>
    </row>
    <row r="2648" spans="4:4">
      <c r="D2648" s="140"/>
    </row>
    <row r="2649" spans="4:4">
      <c r="D2649" s="140"/>
    </row>
    <row r="2650" spans="4:4">
      <c r="D2650" s="140"/>
    </row>
    <row r="2651" spans="4:4">
      <c r="D2651" s="140"/>
    </row>
    <row r="2652" spans="4:4">
      <c r="D2652" s="140"/>
    </row>
    <row r="2653" spans="4:4">
      <c r="D2653" s="140"/>
    </row>
    <row r="2654" spans="4:4">
      <c r="D2654" s="140"/>
    </row>
    <row r="2655" spans="4:4">
      <c r="D2655" s="140"/>
    </row>
    <row r="2656" spans="4:4">
      <c r="D2656" s="140"/>
    </row>
    <row r="2657" spans="4:4">
      <c r="D2657" s="140"/>
    </row>
    <row r="2658" spans="4:4">
      <c r="D2658" s="140"/>
    </row>
    <row r="2659" spans="4:4">
      <c r="D2659" s="140"/>
    </row>
    <row r="2660" spans="4:4">
      <c r="D2660" s="140"/>
    </row>
    <row r="2661" spans="4:4">
      <c r="D2661" s="140"/>
    </row>
    <row r="2662" spans="4:4">
      <c r="D2662" s="140"/>
    </row>
    <row r="2663" spans="4:4">
      <c r="D2663" s="140"/>
    </row>
    <row r="2664" spans="4:4">
      <c r="D2664" s="140"/>
    </row>
    <row r="2665" spans="4:4">
      <c r="D2665" s="140"/>
    </row>
    <row r="2666" spans="4:4">
      <c r="D2666" s="140"/>
    </row>
    <row r="2667" spans="4:4">
      <c r="D2667" s="140"/>
    </row>
    <row r="2668" spans="4:4">
      <c r="D2668" s="140"/>
    </row>
    <row r="2669" spans="4:4">
      <c r="D2669" s="140"/>
    </row>
    <row r="2670" spans="4:4">
      <c r="D2670" s="140"/>
    </row>
    <row r="2671" spans="4:4">
      <c r="D2671" s="140"/>
    </row>
    <row r="2672" spans="4:4">
      <c r="D2672" s="140"/>
    </row>
    <row r="2673" spans="4:4">
      <c r="D2673" s="140"/>
    </row>
    <row r="2674" spans="4:4">
      <c r="D2674" s="140"/>
    </row>
    <row r="2675" spans="4:4">
      <c r="D2675" s="140"/>
    </row>
    <row r="2676" spans="4:4">
      <c r="D2676" s="140"/>
    </row>
    <row r="2677" spans="4:4">
      <c r="D2677" s="140"/>
    </row>
    <row r="2678" spans="4:4">
      <c r="D2678" s="140"/>
    </row>
    <row r="2679" spans="4:4">
      <c r="D2679" s="140"/>
    </row>
    <row r="2680" spans="4:4">
      <c r="D2680" s="140"/>
    </row>
    <row r="2681" spans="4:4">
      <c r="D2681" s="140"/>
    </row>
    <row r="2682" spans="4:4">
      <c r="D2682" s="140"/>
    </row>
    <row r="2683" spans="4:4">
      <c r="D2683" s="140"/>
    </row>
    <row r="2684" spans="4:4">
      <c r="D2684" s="140"/>
    </row>
    <row r="2685" spans="4:4">
      <c r="D2685" s="140"/>
    </row>
    <row r="2686" spans="4:4">
      <c r="D2686" s="140"/>
    </row>
    <row r="2687" spans="4:4">
      <c r="D2687" s="140"/>
    </row>
    <row r="2688" spans="4:4">
      <c r="D2688" s="140"/>
    </row>
    <row r="2689" spans="4:4">
      <c r="D2689" s="140"/>
    </row>
    <row r="2690" spans="4:4">
      <c r="D2690" s="140"/>
    </row>
    <row r="2691" spans="4:4">
      <c r="D2691" s="140"/>
    </row>
    <row r="2692" spans="4:4">
      <c r="D2692" s="140"/>
    </row>
    <row r="2693" spans="4:4">
      <c r="D2693" s="140"/>
    </row>
    <row r="2694" spans="4:4">
      <c r="D2694" s="140"/>
    </row>
    <row r="2695" spans="4:4">
      <c r="D2695" s="140"/>
    </row>
    <row r="2696" spans="4:4">
      <c r="D2696" s="140"/>
    </row>
    <row r="2697" spans="4:4">
      <c r="D2697" s="140"/>
    </row>
    <row r="2698" spans="4:4">
      <c r="D2698" s="140"/>
    </row>
    <row r="2699" spans="4:4">
      <c r="D2699" s="140"/>
    </row>
    <row r="2700" spans="4:4">
      <c r="D2700" s="140"/>
    </row>
    <row r="2701" spans="4:4">
      <c r="D2701" s="140"/>
    </row>
    <row r="2702" spans="4:4">
      <c r="D2702" s="140"/>
    </row>
    <row r="2703" spans="4:4">
      <c r="D2703" s="140"/>
    </row>
    <row r="2704" spans="4:4">
      <c r="D2704" s="140"/>
    </row>
    <row r="2705" spans="4:4">
      <c r="D2705" s="140"/>
    </row>
    <row r="2706" spans="4:4">
      <c r="D2706" s="140"/>
    </row>
    <row r="2707" spans="4:4">
      <c r="D2707" s="140"/>
    </row>
    <row r="2708" spans="4:4">
      <c r="D2708" s="140"/>
    </row>
    <row r="2709" spans="4:4">
      <c r="D2709" s="140"/>
    </row>
    <row r="2710" spans="4:4">
      <c r="D2710" s="140"/>
    </row>
    <row r="2711" spans="4:4">
      <c r="D2711" s="140"/>
    </row>
    <row r="2712" spans="4:4">
      <c r="D2712" s="140"/>
    </row>
    <row r="2713" spans="4:4">
      <c r="D2713" s="140"/>
    </row>
    <row r="2714" spans="4:4">
      <c r="D2714" s="140"/>
    </row>
    <row r="2715" spans="4:4">
      <c r="D2715" s="140"/>
    </row>
    <row r="2716" spans="4:4">
      <c r="D2716" s="140"/>
    </row>
    <row r="2717" spans="4:4">
      <c r="D2717" s="140"/>
    </row>
    <row r="2718" spans="4:4">
      <c r="D2718" s="140"/>
    </row>
    <row r="2719" spans="4:4">
      <c r="D2719" s="140"/>
    </row>
    <row r="2720" spans="4:4">
      <c r="D2720" s="140"/>
    </row>
    <row r="2721" spans="4:4">
      <c r="D2721" s="140"/>
    </row>
    <row r="2722" spans="4:4">
      <c r="D2722" s="140"/>
    </row>
    <row r="2723" spans="4:4">
      <c r="D2723" s="140"/>
    </row>
    <row r="2724" spans="4:4">
      <c r="D2724" s="140"/>
    </row>
    <row r="2725" spans="4:4">
      <c r="D2725" s="140"/>
    </row>
    <row r="2726" spans="4:4">
      <c r="D2726" s="140"/>
    </row>
    <row r="2727" spans="4:4">
      <c r="D2727" s="140"/>
    </row>
    <row r="2728" spans="4:4">
      <c r="D2728" s="140"/>
    </row>
    <row r="2729" spans="4:4">
      <c r="D2729" s="140"/>
    </row>
    <row r="2730" spans="4:4">
      <c r="D2730" s="140"/>
    </row>
    <row r="2731" spans="4:4">
      <c r="D2731" s="140"/>
    </row>
    <row r="2732" spans="4:4">
      <c r="D2732" s="140"/>
    </row>
    <row r="2733" spans="4:4">
      <c r="D2733" s="140"/>
    </row>
    <row r="2734" spans="4:4">
      <c r="D2734" s="140"/>
    </row>
    <row r="2735" spans="4:4">
      <c r="D2735" s="140"/>
    </row>
    <row r="2736" spans="4:4">
      <c r="D2736" s="140"/>
    </row>
    <row r="2737" spans="4:4">
      <c r="D2737" s="140"/>
    </row>
    <row r="2738" spans="4:4">
      <c r="D2738" s="140"/>
    </row>
    <row r="2739" spans="4:4">
      <c r="D2739" s="140"/>
    </row>
    <row r="2740" spans="4:4">
      <c r="D2740" s="140"/>
    </row>
    <row r="2741" spans="4:4">
      <c r="D2741" s="140"/>
    </row>
    <row r="2742" spans="4:4">
      <c r="D2742" s="140"/>
    </row>
    <row r="2743" spans="4:4">
      <c r="D2743" s="140"/>
    </row>
    <row r="2744" spans="4:4">
      <c r="D2744" s="140"/>
    </row>
    <row r="2745" spans="4:4">
      <c r="D2745" s="140"/>
    </row>
    <row r="2746" spans="4:4">
      <c r="D2746" s="140"/>
    </row>
    <row r="2747" spans="4:4">
      <c r="D2747" s="140"/>
    </row>
    <row r="2748" spans="4:4">
      <c r="D2748" s="140"/>
    </row>
    <row r="2749" spans="4:4">
      <c r="D2749" s="140"/>
    </row>
    <row r="2750" spans="4:4">
      <c r="D2750" s="140"/>
    </row>
    <row r="2751" spans="4:4">
      <c r="D2751" s="140"/>
    </row>
    <row r="2752" spans="4:4">
      <c r="D2752" s="140"/>
    </row>
    <row r="2753" spans="4:4">
      <c r="D2753" s="140"/>
    </row>
    <row r="2754" spans="4:4">
      <c r="D2754" s="140"/>
    </row>
    <row r="2755" spans="4:4">
      <c r="D2755" s="140"/>
    </row>
    <row r="2756" spans="4:4">
      <c r="D2756" s="140"/>
    </row>
    <row r="2757" spans="4:4">
      <c r="D2757" s="140"/>
    </row>
    <row r="2758" spans="4:4">
      <c r="D2758" s="140"/>
    </row>
    <row r="2759" spans="4:4">
      <c r="D2759" s="140"/>
    </row>
    <row r="2760" spans="4:4">
      <c r="D2760" s="140"/>
    </row>
    <row r="2761" spans="4:4">
      <c r="D2761" s="140"/>
    </row>
    <row r="2762" spans="4:4">
      <c r="D2762" s="140"/>
    </row>
    <row r="2763" spans="4:4">
      <c r="D2763" s="140"/>
    </row>
    <row r="2764" spans="4:4">
      <c r="D2764" s="140"/>
    </row>
    <row r="2765" spans="4:4">
      <c r="D2765" s="140"/>
    </row>
    <row r="2766" spans="4:4">
      <c r="D2766" s="140"/>
    </row>
    <row r="2767" spans="4:4">
      <c r="D2767" s="140"/>
    </row>
    <row r="2768" spans="4:4">
      <c r="D2768" s="140"/>
    </row>
    <row r="2769" spans="4:4">
      <c r="D2769" s="140"/>
    </row>
    <row r="2770" spans="4:4">
      <c r="D2770" s="140"/>
    </row>
    <row r="2771" spans="4:4">
      <c r="D2771" s="140"/>
    </row>
    <row r="2772" spans="4:4">
      <c r="D2772" s="140"/>
    </row>
    <row r="2773" spans="4:4">
      <c r="D2773" s="140"/>
    </row>
    <row r="2774" spans="4:4">
      <c r="D2774" s="140"/>
    </row>
    <row r="2775" spans="4:4">
      <c r="D2775" s="140"/>
    </row>
    <row r="2776" spans="4:4">
      <c r="D2776" s="140"/>
    </row>
    <row r="2777" spans="4:4">
      <c r="D2777" s="140"/>
    </row>
    <row r="2778" spans="4:4">
      <c r="D2778" s="140"/>
    </row>
    <row r="2779" spans="4:4">
      <c r="D2779" s="140"/>
    </row>
    <row r="2780" spans="4:4">
      <c r="D2780" s="140"/>
    </row>
    <row r="2781" spans="4:4">
      <c r="D2781" s="140"/>
    </row>
    <row r="2782" spans="4:4">
      <c r="D2782" s="140"/>
    </row>
    <row r="2783" spans="4:4">
      <c r="D2783" s="140"/>
    </row>
    <row r="2784" spans="4:4">
      <c r="D2784" s="140"/>
    </row>
    <row r="2785" spans="4:4">
      <c r="D2785" s="140"/>
    </row>
    <row r="2786" spans="4:4">
      <c r="D2786" s="140"/>
    </row>
    <row r="2787" spans="4:4">
      <c r="D2787" s="140"/>
    </row>
    <row r="2788" spans="4:4">
      <c r="D2788" s="140"/>
    </row>
    <row r="2789" spans="4:4">
      <c r="D2789" s="140"/>
    </row>
    <row r="2790" spans="4:4">
      <c r="D2790" s="140"/>
    </row>
    <row r="2791" spans="4:4">
      <c r="D2791" s="140"/>
    </row>
    <row r="2792" spans="4:4">
      <c r="D2792" s="140"/>
    </row>
    <row r="2793" spans="4:4">
      <c r="D2793" s="140"/>
    </row>
    <row r="2794" spans="4:4">
      <c r="D2794" s="140"/>
    </row>
    <row r="2795" spans="4:4">
      <c r="D2795" s="140"/>
    </row>
    <row r="2796" spans="4:4">
      <c r="D2796" s="140"/>
    </row>
    <row r="2797" spans="4:4">
      <c r="D2797" s="140"/>
    </row>
    <row r="2798" spans="4:4">
      <c r="D2798" s="140"/>
    </row>
    <row r="2799" spans="4:4">
      <c r="D2799" s="140"/>
    </row>
    <row r="2800" spans="4:4">
      <c r="D2800" s="140"/>
    </row>
    <row r="2801" spans="4:4">
      <c r="D2801" s="140"/>
    </row>
    <row r="2802" spans="4:4">
      <c r="D2802" s="140"/>
    </row>
    <row r="2803" spans="4:4">
      <c r="D2803" s="140"/>
    </row>
    <row r="2804" spans="4:4">
      <c r="D2804" s="140"/>
    </row>
    <row r="2805" spans="4:4">
      <c r="D2805" s="140"/>
    </row>
    <row r="2806" spans="4:4">
      <c r="D2806" s="140"/>
    </row>
    <row r="2807" spans="4:4">
      <c r="D2807" s="140"/>
    </row>
    <row r="2808" spans="4:4">
      <c r="D2808" s="140"/>
    </row>
    <row r="2809" spans="4:4">
      <c r="D2809" s="140"/>
    </row>
    <row r="2810" spans="4:4">
      <c r="D2810" s="140"/>
    </row>
    <row r="2811" spans="4:4">
      <c r="D2811" s="140"/>
    </row>
    <row r="2812" spans="4:4">
      <c r="D2812" s="140"/>
    </row>
    <row r="2813" spans="4:4">
      <c r="D2813" s="140"/>
    </row>
    <row r="2814" spans="4:4">
      <c r="D2814" s="140"/>
    </row>
    <row r="2815" spans="4:4">
      <c r="D2815" s="140"/>
    </row>
    <row r="2816" spans="4:4">
      <c r="D2816" s="140"/>
    </row>
    <row r="2817" spans="4:4">
      <c r="D2817" s="140"/>
    </row>
    <row r="2818" spans="4:4">
      <c r="D2818" s="140"/>
    </row>
    <row r="2819" spans="4:4">
      <c r="D2819" s="140"/>
    </row>
    <row r="2820" spans="4:4">
      <c r="D2820" s="140"/>
    </row>
    <row r="2821" spans="4:4">
      <c r="D2821" s="140"/>
    </row>
    <row r="2822" spans="4:4">
      <c r="D2822" s="140"/>
    </row>
    <row r="2823" spans="4:4">
      <c r="D2823" s="140"/>
    </row>
    <row r="2824" spans="4:4">
      <c r="D2824" s="140"/>
    </row>
    <row r="2825" spans="4:4">
      <c r="D2825" s="140"/>
    </row>
    <row r="2826" spans="4:4">
      <c r="D2826" s="140"/>
    </row>
    <row r="2827" spans="4:4">
      <c r="D2827" s="140"/>
    </row>
    <row r="2828" spans="4:4">
      <c r="D2828" s="140"/>
    </row>
    <row r="2829" spans="4:4">
      <c r="D2829" s="140"/>
    </row>
    <row r="2830" spans="4:4">
      <c r="D2830" s="140"/>
    </row>
    <row r="2831" spans="4:4">
      <c r="D2831" s="140"/>
    </row>
    <row r="2832" spans="4:4">
      <c r="D2832" s="140"/>
    </row>
    <row r="2833" spans="4:4">
      <c r="D2833" s="140"/>
    </row>
    <row r="2834" spans="4:4">
      <c r="D2834" s="140"/>
    </row>
    <row r="2835" spans="4:4">
      <c r="D2835" s="140"/>
    </row>
    <row r="2836" spans="4:4">
      <c r="D2836" s="140"/>
    </row>
    <row r="2837" spans="4:4">
      <c r="D2837" s="140"/>
    </row>
    <row r="2838" spans="4:4">
      <c r="D2838" s="140"/>
    </row>
    <row r="2839" spans="4:4">
      <c r="D2839" s="140"/>
    </row>
    <row r="2840" spans="4:4">
      <c r="D2840" s="140"/>
    </row>
    <row r="2841" spans="4:4">
      <c r="D2841" s="140"/>
    </row>
    <row r="2842" spans="4:4">
      <c r="D2842" s="140"/>
    </row>
    <row r="2843" spans="4:4">
      <c r="D2843" s="140"/>
    </row>
    <row r="2844" spans="4:4">
      <c r="D2844" s="140"/>
    </row>
    <row r="2845" spans="4:4">
      <c r="D2845" s="140"/>
    </row>
    <row r="2846" spans="4:4">
      <c r="D2846" s="140"/>
    </row>
    <row r="2847" spans="4:4">
      <c r="D2847" s="140"/>
    </row>
    <row r="2848" spans="4:4">
      <c r="D2848" s="140"/>
    </row>
    <row r="2849" spans="4:4">
      <c r="D2849" s="140"/>
    </row>
    <row r="2850" spans="4:4">
      <c r="D2850" s="140"/>
    </row>
    <row r="2851" spans="4:4">
      <c r="D2851" s="140"/>
    </row>
    <row r="2852" spans="4:4">
      <c r="D2852" s="140"/>
    </row>
    <row r="2853" spans="4:4">
      <c r="D2853" s="140"/>
    </row>
    <row r="2854" spans="4:4">
      <c r="D2854" s="140"/>
    </row>
    <row r="2855" spans="4:4">
      <c r="D2855" s="140"/>
    </row>
    <row r="2856" spans="4:4">
      <c r="D2856" s="140"/>
    </row>
    <row r="2857" spans="4:4">
      <c r="D2857" s="140"/>
    </row>
    <row r="2858" spans="4:4">
      <c r="D2858" s="140"/>
    </row>
    <row r="2859" spans="4:4">
      <c r="D2859" s="140"/>
    </row>
    <row r="2860" spans="4:4">
      <c r="D2860" s="140"/>
    </row>
    <row r="2861" spans="4:4">
      <c r="D2861" s="140"/>
    </row>
    <row r="2862" spans="4:4">
      <c r="D2862" s="140"/>
    </row>
    <row r="2863" spans="4:4">
      <c r="D2863" s="140"/>
    </row>
    <row r="2864" spans="4:4">
      <c r="D2864" s="140"/>
    </row>
    <row r="2865" spans="4:4">
      <c r="D2865" s="140"/>
    </row>
    <row r="2866" spans="4:4">
      <c r="D2866" s="140"/>
    </row>
    <row r="2867" spans="4:4">
      <c r="D2867" s="140"/>
    </row>
    <row r="2868" spans="4:4">
      <c r="D2868" s="140"/>
    </row>
    <row r="2869" spans="4:4">
      <c r="D2869" s="140"/>
    </row>
    <row r="2870" spans="4:4">
      <c r="D2870" s="140"/>
    </row>
    <row r="2871" spans="4:4">
      <c r="D2871" s="140"/>
    </row>
    <row r="2872" spans="4:4">
      <c r="D2872" s="140"/>
    </row>
    <row r="2873" spans="4:4">
      <c r="D2873" s="140"/>
    </row>
    <row r="2874" spans="4:4">
      <c r="D2874" s="140"/>
    </row>
    <row r="2875" spans="4:4">
      <c r="D2875" s="140"/>
    </row>
    <row r="2876" spans="4:4">
      <c r="D2876" s="140"/>
    </row>
    <row r="2877" spans="4:4">
      <c r="D2877" s="140"/>
    </row>
    <row r="2878" spans="4:4">
      <c r="D2878" s="140"/>
    </row>
    <row r="2879" spans="4:4">
      <c r="D2879" s="140"/>
    </row>
    <row r="2880" spans="4:4">
      <c r="D2880" s="140"/>
    </row>
    <row r="2881" spans="4:4">
      <c r="D2881" s="140"/>
    </row>
    <row r="2882" spans="4:4">
      <c r="D2882" s="140"/>
    </row>
    <row r="2883" spans="4:4">
      <c r="D2883" s="140"/>
    </row>
    <row r="2884" spans="4:4">
      <c r="D2884" s="140"/>
    </row>
    <row r="2885" spans="4:4">
      <c r="D2885" s="140"/>
    </row>
    <row r="2886" spans="4:4">
      <c r="D2886" s="140"/>
    </row>
    <row r="2887" spans="4:4">
      <c r="D2887" s="140"/>
    </row>
    <row r="2888" spans="4:4">
      <c r="D2888" s="140"/>
    </row>
    <row r="2889" spans="4:4">
      <c r="D2889" s="140"/>
    </row>
    <row r="2890" spans="4:4">
      <c r="D2890" s="140"/>
    </row>
    <row r="2891" spans="4:4">
      <c r="D2891" s="140"/>
    </row>
    <row r="2892" spans="4:4">
      <c r="D2892" s="140"/>
    </row>
    <row r="2893" spans="4:4">
      <c r="D2893" s="140"/>
    </row>
    <row r="2894" spans="4:4">
      <c r="D2894" s="140"/>
    </row>
    <row r="2895" spans="4:4">
      <c r="D2895" s="140"/>
    </row>
    <row r="2896" spans="4:4">
      <c r="D2896" s="140"/>
    </row>
    <row r="2897" spans="4:4">
      <c r="D2897" s="140"/>
    </row>
    <row r="2898" spans="4:4">
      <c r="D2898" s="140"/>
    </row>
    <row r="2899" spans="4:4">
      <c r="D2899" s="140"/>
    </row>
    <row r="2900" spans="4:4">
      <c r="D2900" s="140"/>
    </row>
    <row r="2901" spans="4:4">
      <c r="D2901" s="140"/>
    </row>
    <row r="2902" spans="4:4">
      <c r="D2902" s="140"/>
    </row>
    <row r="2903" spans="4:4">
      <c r="D2903" s="140"/>
    </row>
    <row r="2904" spans="4:4">
      <c r="D2904" s="140"/>
    </row>
    <row r="2905" spans="4:4">
      <c r="D2905" s="140"/>
    </row>
    <row r="2906" spans="4:4">
      <c r="D2906" s="140"/>
    </row>
    <row r="2907" spans="4:4">
      <c r="D2907" s="140"/>
    </row>
    <row r="2908" spans="4:4">
      <c r="D2908" s="140"/>
    </row>
    <row r="2909" spans="4:4">
      <c r="D2909" s="140"/>
    </row>
    <row r="2910" spans="4:4">
      <c r="D2910" s="140"/>
    </row>
    <row r="2911" spans="4:4">
      <c r="D2911" s="140"/>
    </row>
    <row r="2912" spans="4:4">
      <c r="D2912" s="140"/>
    </row>
    <row r="2913" spans="4:4">
      <c r="D2913" s="140"/>
    </row>
    <row r="2914" spans="4:4">
      <c r="D2914" s="140"/>
    </row>
    <row r="2915" spans="4:4">
      <c r="D2915" s="140"/>
    </row>
    <row r="2916" spans="4:4">
      <c r="D2916" s="140"/>
    </row>
    <row r="2917" spans="4:4">
      <c r="D2917" s="140"/>
    </row>
    <row r="2918" spans="4:4">
      <c r="D2918" s="140"/>
    </row>
    <row r="2919" spans="4:4">
      <c r="D2919" s="140"/>
    </row>
    <row r="2920" spans="4:4">
      <c r="D2920" s="140"/>
    </row>
    <row r="2921" spans="4:4">
      <c r="D2921" s="140"/>
    </row>
    <row r="2922" spans="4:4">
      <c r="D2922" s="140"/>
    </row>
    <row r="2923" spans="4:4">
      <c r="D2923" s="140"/>
    </row>
    <row r="2924" spans="4:4">
      <c r="D2924" s="140"/>
    </row>
    <row r="2925" spans="4:4">
      <c r="D2925" s="140"/>
    </row>
    <row r="2926" spans="4:4">
      <c r="D2926" s="140"/>
    </row>
    <row r="2927" spans="4:4">
      <c r="D2927" s="140"/>
    </row>
    <row r="2928" spans="4:4">
      <c r="D2928" s="140"/>
    </row>
    <row r="2929" spans="4:4">
      <c r="D2929" s="140"/>
    </row>
    <row r="2930" spans="4:4">
      <c r="D2930" s="140"/>
    </row>
    <row r="2931" spans="4:4">
      <c r="D2931" s="140"/>
    </row>
    <row r="2932" spans="4:4">
      <c r="D2932" s="140"/>
    </row>
    <row r="2933" spans="4:4">
      <c r="D2933" s="140"/>
    </row>
    <row r="2934" spans="4:4">
      <c r="D2934" s="140"/>
    </row>
    <row r="2935" spans="4:4">
      <c r="D2935" s="140"/>
    </row>
    <row r="2936" spans="4:4">
      <c r="D2936" s="140"/>
    </row>
    <row r="2937" spans="4:4">
      <c r="D2937" s="140"/>
    </row>
    <row r="2938" spans="4:4">
      <c r="D2938" s="140"/>
    </row>
    <row r="2939" spans="4:4">
      <c r="D2939" s="140"/>
    </row>
    <row r="2940" spans="4:4">
      <c r="D2940" s="140"/>
    </row>
    <row r="2941" spans="4:4">
      <c r="D2941" s="140"/>
    </row>
    <row r="2942" spans="4:4">
      <c r="D2942" s="140"/>
    </row>
    <row r="2943" spans="4:4">
      <c r="D2943" s="140"/>
    </row>
    <row r="2944" spans="4:4">
      <c r="D2944" s="140"/>
    </row>
    <row r="2945" spans="4:4">
      <c r="D2945" s="140"/>
    </row>
    <row r="2946" spans="4:4">
      <c r="D2946" s="140"/>
    </row>
    <row r="2947" spans="4:4">
      <c r="D2947" s="140"/>
    </row>
    <row r="2948" spans="4:4">
      <c r="D2948" s="140"/>
    </row>
    <row r="2949" spans="4:4">
      <c r="D2949" s="140"/>
    </row>
    <row r="2950" spans="4:4">
      <c r="D2950" s="140"/>
    </row>
    <row r="2951" spans="4:4">
      <c r="D2951" s="140"/>
    </row>
    <row r="2952" spans="4:4">
      <c r="D2952" s="140"/>
    </row>
    <row r="2953" spans="4:4">
      <c r="D2953" s="140"/>
    </row>
    <row r="2954" spans="4:4">
      <c r="D2954" s="140"/>
    </row>
    <row r="2955" spans="4:4">
      <c r="D2955" s="140"/>
    </row>
    <row r="2956" spans="4:4">
      <c r="D2956" s="140"/>
    </row>
    <row r="2957" spans="4:4">
      <c r="D2957" s="140"/>
    </row>
    <row r="2958" spans="4:4">
      <c r="D2958" s="140"/>
    </row>
    <row r="2959" spans="4:4">
      <c r="D2959" s="140"/>
    </row>
    <row r="2960" spans="4:4">
      <c r="D2960" s="140"/>
    </row>
    <row r="2961" spans="4:4">
      <c r="D2961" s="140"/>
    </row>
    <row r="2962" spans="4:4">
      <c r="D2962" s="140"/>
    </row>
    <row r="2963" spans="4:4">
      <c r="D2963" s="140"/>
    </row>
    <row r="2964" spans="4:4">
      <c r="D2964" s="140"/>
    </row>
    <row r="2965" spans="4:4">
      <c r="D2965" s="140"/>
    </row>
    <row r="2966" spans="4:4">
      <c r="D2966" s="140"/>
    </row>
    <row r="2967" spans="4:4">
      <c r="D2967" s="140"/>
    </row>
    <row r="2968" spans="4:4">
      <c r="D2968" s="140"/>
    </row>
    <row r="2969" spans="4:4">
      <c r="D2969" s="140"/>
    </row>
    <row r="2970" spans="4:4">
      <c r="D2970" s="140"/>
    </row>
    <row r="2971" spans="4:4">
      <c r="D2971" s="140"/>
    </row>
    <row r="2972" spans="4:4">
      <c r="D2972" s="140"/>
    </row>
    <row r="2973" spans="4:4">
      <c r="D2973" s="140"/>
    </row>
    <row r="2974" spans="4:4">
      <c r="D2974" s="140"/>
    </row>
    <row r="2975" spans="4:4">
      <c r="D2975" s="140"/>
    </row>
    <row r="2976" spans="4:4">
      <c r="D2976" s="140"/>
    </row>
    <row r="2977" spans="4:4">
      <c r="D2977" s="140"/>
    </row>
    <row r="2978" spans="4:4">
      <c r="D2978" s="140"/>
    </row>
    <row r="2979" spans="4:4">
      <c r="D2979" s="140"/>
    </row>
    <row r="2980" spans="4:4">
      <c r="D2980" s="140"/>
    </row>
    <row r="2981" spans="4:4">
      <c r="D2981" s="140"/>
    </row>
    <row r="2982" spans="4:4">
      <c r="D2982" s="140"/>
    </row>
    <row r="2983" spans="4:4">
      <c r="D2983" s="140"/>
    </row>
    <row r="2984" spans="4:4">
      <c r="D2984" s="140"/>
    </row>
    <row r="2985" spans="4:4">
      <c r="D2985" s="140"/>
    </row>
    <row r="2986" spans="4:4">
      <c r="D2986" s="140"/>
    </row>
    <row r="2987" spans="4:4">
      <c r="D2987" s="140"/>
    </row>
    <row r="2988" spans="4:4">
      <c r="D2988" s="140"/>
    </row>
    <row r="2989" spans="4:4">
      <c r="D2989" s="140"/>
    </row>
    <row r="2990" spans="4:4">
      <c r="D2990" s="140"/>
    </row>
    <row r="2991" spans="4:4">
      <c r="D2991" s="140"/>
    </row>
    <row r="2992" spans="4:4">
      <c r="D2992" s="140"/>
    </row>
    <row r="2993" spans="4:4">
      <c r="D2993" s="140"/>
    </row>
    <row r="2994" spans="4:4">
      <c r="D2994" s="140"/>
    </row>
    <row r="2995" spans="4:4">
      <c r="D2995" s="140"/>
    </row>
    <row r="2996" spans="4:4">
      <c r="D2996" s="140"/>
    </row>
    <row r="2997" spans="4:4">
      <c r="D2997" s="140"/>
    </row>
    <row r="2998" spans="4:4">
      <c r="D2998" s="140"/>
    </row>
    <row r="2999" spans="4:4">
      <c r="D2999" s="140"/>
    </row>
    <row r="3000" spans="4:4">
      <c r="D3000" s="140"/>
    </row>
    <row r="3001" spans="4:4">
      <c r="D3001" s="140"/>
    </row>
    <row r="3002" spans="4:4">
      <c r="D3002" s="140"/>
    </row>
    <row r="3003" spans="4:4">
      <c r="D3003" s="140"/>
    </row>
    <row r="3004" spans="4:4">
      <c r="D3004" s="140"/>
    </row>
    <row r="3005" spans="4:4">
      <c r="D3005" s="140"/>
    </row>
    <row r="3006" spans="4:4">
      <c r="D3006" s="140"/>
    </row>
    <row r="3007" spans="4:4">
      <c r="D3007" s="140"/>
    </row>
    <row r="3008" spans="4:4">
      <c r="D3008" s="140"/>
    </row>
    <row r="3009" spans="4:4">
      <c r="D3009" s="140"/>
    </row>
    <row r="3010" spans="4:4">
      <c r="D3010" s="140"/>
    </row>
    <row r="3011" spans="4:4">
      <c r="D3011" s="140"/>
    </row>
    <row r="3012" spans="4:4">
      <c r="D3012" s="140"/>
    </row>
    <row r="3013" spans="4:4">
      <c r="D3013" s="140"/>
    </row>
    <row r="3014" spans="4:4">
      <c r="D3014" s="140"/>
    </row>
    <row r="3015" spans="4:4">
      <c r="D3015" s="140"/>
    </row>
    <row r="3016" spans="4:4">
      <c r="D3016" s="140"/>
    </row>
    <row r="3017" spans="4:4">
      <c r="D3017" s="140"/>
    </row>
    <row r="3018" spans="4:4">
      <c r="D3018" s="140"/>
    </row>
    <row r="3019" spans="4:4">
      <c r="D3019" s="140"/>
    </row>
    <row r="3020" spans="4:4">
      <c r="D3020" s="140"/>
    </row>
    <row r="3021" spans="4:4">
      <c r="D3021" s="140"/>
    </row>
    <row r="3022" spans="4:4">
      <c r="D3022" s="140"/>
    </row>
    <row r="3023" spans="4:4">
      <c r="D3023" s="140"/>
    </row>
    <row r="3024" spans="4:4">
      <c r="D3024" s="140"/>
    </row>
    <row r="3025" spans="4:4">
      <c r="D3025" s="140"/>
    </row>
    <row r="3026" spans="4:4">
      <c r="D3026" s="140"/>
    </row>
    <row r="3027" spans="4:4">
      <c r="D3027" s="140"/>
    </row>
    <row r="3028" spans="4:4">
      <c r="D3028" s="140"/>
    </row>
    <row r="3029" spans="4:4">
      <c r="D3029" s="140"/>
    </row>
    <row r="3030" spans="4:4">
      <c r="D3030" s="140"/>
    </row>
    <row r="3031" spans="4:4">
      <c r="D3031" s="140"/>
    </row>
    <row r="3032" spans="4:4">
      <c r="D3032" s="140"/>
    </row>
    <row r="3033" spans="4:4">
      <c r="D3033" s="140"/>
    </row>
    <row r="3034" spans="4:4">
      <c r="D3034" s="140"/>
    </row>
    <row r="3035" spans="4:4">
      <c r="D3035" s="140"/>
    </row>
    <row r="3036" spans="4:4">
      <c r="D3036" s="140"/>
    </row>
    <row r="3037" spans="4:4">
      <c r="D3037" s="140"/>
    </row>
    <row r="3038" spans="4:4">
      <c r="D3038" s="140"/>
    </row>
    <row r="3039" spans="4:4">
      <c r="D3039" s="140"/>
    </row>
    <row r="3040" spans="4:4">
      <c r="D3040" s="140"/>
    </row>
    <row r="3041" spans="4:4">
      <c r="D3041" s="140"/>
    </row>
    <row r="3042" spans="4:4">
      <c r="D3042" s="140"/>
    </row>
    <row r="3043" spans="4:4">
      <c r="D3043" s="140"/>
    </row>
    <row r="3044" spans="4:4">
      <c r="D3044" s="140"/>
    </row>
    <row r="3045" spans="4:4">
      <c r="D3045" s="140"/>
    </row>
    <row r="3046" spans="4:4">
      <c r="D3046" s="140"/>
    </row>
    <row r="3047" spans="4:4">
      <c r="D3047" s="140"/>
    </row>
    <row r="3048" spans="4:4">
      <c r="D3048" s="140"/>
    </row>
    <row r="3049" spans="4:4">
      <c r="D3049" s="140"/>
    </row>
    <row r="3050" spans="4:4">
      <c r="D3050" s="140"/>
    </row>
    <row r="3051" spans="4:4">
      <c r="D3051" s="140"/>
    </row>
    <row r="3052" spans="4:4">
      <c r="D3052" s="140"/>
    </row>
    <row r="3053" spans="4:4">
      <c r="D3053" s="140"/>
    </row>
    <row r="3054" spans="4:4">
      <c r="D3054" s="140"/>
    </row>
    <row r="3055" spans="4:4">
      <c r="D3055" s="140"/>
    </row>
    <row r="3056" spans="4:4">
      <c r="D3056" s="140"/>
    </row>
    <row r="3057" spans="4:4">
      <c r="D3057" s="140"/>
    </row>
    <row r="3058" spans="4:4">
      <c r="D3058" s="140"/>
    </row>
    <row r="3059" spans="4:4">
      <c r="D3059" s="140"/>
    </row>
    <row r="3060" spans="4:4">
      <c r="D3060" s="140"/>
    </row>
    <row r="3061" spans="4:4">
      <c r="D3061" s="140"/>
    </row>
    <row r="3062" spans="4:4">
      <c r="D3062" s="140"/>
    </row>
    <row r="3063" spans="4:4">
      <c r="D3063" s="140"/>
    </row>
    <row r="3064" spans="4:4">
      <c r="D3064" s="140"/>
    </row>
    <row r="3065" spans="4:4">
      <c r="D3065" s="140"/>
    </row>
    <row r="3066" spans="4:4">
      <c r="D3066" s="140"/>
    </row>
    <row r="3067" spans="4:4">
      <c r="D3067" s="140"/>
    </row>
    <row r="3068" spans="4:4">
      <c r="D3068" s="140"/>
    </row>
    <row r="3069" spans="4:4">
      <c r="D3069" s="140"/>
    </row>
    <row r="3070" spans="4:4">
      <c r="D3070" s="140"/>
    </row>
    <row r="3071" spans="4:4">
      <c r="D3071" s="140"/>
    </row>
    <row r="3072" spans="4:4">
      <c r="D3072" s="140"/>
    </row>
    <row r="3073" spans="4:4">
      <c r="D3073" s="140"/>
    </row>
    <row r="3074" spans="4:4">
      <c r="D3074" s="140"/>
    </row>
    <row r="3075" spans="4:4">
      <c r="D3075" s="140"/>
    </row>
    <row r="3076" spans="4:4">
      <c r="D3076" s="140"/>
    </row>
    <row r="3077" spans="4:4">
      <c r="D3077" s="140"/>
    </row>
    <row r="3078" spans="4:4">
      <c r="D3078" s="140"/>
    </row>
    <row r="3079" spans="4:4">
      <c r="D3079" s="140"/>
    </row>
    <row r="3080" spans="4:4">
      <c r="D3080" s="140"/>
    </row>
    <row r="3081" spans="4:4">
      <c r="D3081" s="140"/>
    </row>
    <row r="3082" spans="4:4">
      <c r="D3082" s="140"/>
    </row>
    <row r="3083" spans="4:4">
      <c r="D3083" s="140"/>
    </row>
    <row r="3084" spans="4:4">
      <c r="D3084" s="140"/>
    </row>
    <row r="3085" spans="4:4">
      <c r="D3085" s="140"/>
    </row>
    <row r="3086" spans="4:4">
      <c r="D3086" s="140"/>
    </row>
    <row r="3087" spans="4:4">
      <c r="D3087" s="140"/>
    </row>
    <row r="3088" spans="4:4">
      <c r="D3088" s="140"/>
    </row>
    <row r="3089" spans="4:4">
      <c r="D3089" s="140"/>
    </row>
    <row r="3090" spans="4:4">
      <c r="D3090" s="140"/>
    </row>
    <row r="3091" spans="4:4">
      <c r="D3091" s="140"/>
    </row>
    <row r="3092" spans="4:4">
      <c r="D3092" s="140"/>
    </row>
    <row r="3093" spans="4:4">
      <c r="D3093" s="140"/>
    </row>
    <row r="3094" spans="4:4">
      <c r="D3094" s="140"/>
    </row>
    <row r="3095" spans="4:4">
      <c r="D3095" s="140"/>
    </row>
    <row r="3096" spans="4:4">
      <c r="D3096" s="140"/>
    </row>
    <row r="3097" spans="4:4">
      <c r="D3097" s="140"/>
    </row>
    <row r="3098" spans="4:4">
      <c r="D3098" s="140"/>
    </row>
    <row r="3099" spans="4:4">
      <c r="D3099" s="140"/>
    </row>
    <row r="3100" spans="4:4">
      <c r="D3100" s="140"/>
    </row>
    <row r="3101" spans="4:4">
      <c r="D3101" s="140"/>
    </row>
    <row r="3102" spans="4:4">
      <c r="D3102" s="140"/>
    </row>
    <row r="3103" spans="4:4">
      <c r="D3103" s="140"/>
    </row>
    <row r="3104" spans="4:4">
      <c r="D3104" s="140"/>
    </row>
    <row r="3105" spans="4:4">
      <c r="D3105" s="140"/>
    </row>
    <row r="3106" spans="4:4">
      <c r="D3106" s="140"/>
    </row>
    <row r="3107" spans="4:4">
      <c r="D3107" s="140"/>
    </row>
    <row r="3108" spans="4:4">
      <c r="D3108" s="140"/>
    </row>
    <row r="3109" spans="4:4">
      <c r="D3109" s="140"/>
    </row>
    <row r="3110" spans="4:4">
      <c r="D3110" s="140"/>
    </row>
    <row r="3111" spans="4:4">
      <c r="D3111" s="140"/>
    </row>
    <row r="3112" spans="4:4">
      <c r="D3112" s="140"/>
    </row>
    <row r="3113" spans="4:4">
      <c r="D3113" s="140"/>
    </row>
    <row r="3114" spans="4:4">
      <c r="D3114" s="140"/>
    </row>
    <row r="3115" spans="4:4">
      <c r="D3115" s="140"/>
    </row>
    <row r="3116" spans="4:4">
      <c r="D3116" s="140"/>
    </row>
    <row r="3117" spans="4:4">
      <c r="D3117" s="140"/>
    </row>
    <row r="3118" spans="4:4">
      <c r="D3118" s="140"/>
    </row>
    <row r="3119" spans="4:4">
      <c r="D3119" s="140"/>
    </row>
    <row r="3120" spans="4:4">
      <c r="D3120" s="140"/>
    </row>
    <row r="3121" spans="4:4">
      <c r="D3121" s="140"/>
    </row>
    <row r="3122" spans="4:4">
      <c r="D3122" s="140"/>
    </row>
    <row r="3123" spans="4:4">
      <c r="D3123" s="140"/>
    </row>
    <row r="3124" spans="4:4">
      <c r="D3124" s="140"/>
    </row>
    <row r="3125" spans="4:4">
      <c r="D3125" s="140"/>
    </row>
    <row r="3126" spans="4:4">
      <c r="D3126" s="140"/>
    </row>
    <row r="3127" spans="4:4">
      <c r="D3127" s="140"/>
    </row>
    <row r="3128" spans="4:4">
      <c r="D3128" s="140"/>
    </row>
    <row r="3129" spans="4:4">
      <c r="D3129" s="140"/>
    </row>
    <row r="3130" spans="4:4">
      <c r="D3130" s="140"/>
    </row>
    <row r="3131" spans="4:4">
      <c r="D3131" s="140"/>
    </row>
    <row r="3132" spans="4:4">
      <c r="D3132" s="140"/>
    </row>
    <row r="3133" spans="4:4">
      <c r="D3133" s="140"/>
    </row>
    <row r="3134" spans="4:4">
      <c r="D3134" s="140"/>
    </row>
    <row r="3135" spans="4:4">
      <c r="D3135" s="140"/>
    </row>
    <row r="3136" spans="4:4">
      <c r="D3136" s="140"/>
    </row>
    <row r="3137" spans="4:4">
      <c r="D3137" s="140"/>
    </row>
    <row r="3138" spans="4:4">
      <c r="D3138" s="140"/>
    </row>
    <row r="3139" spans="4:4">
      <c r="D3139" s="140"/>
    </row>
    <row r="3140" spans="4:4">
      <c r="D3140" s="140"/>
    </row>
    <row r="3141" spans="4:4">
      <c r="D3141" s="140"/>
    </row>
    <row r="3142" spans="4:4">
      <c r="D3142" s="140"/>
    </row>
    <row r="3143" spans="4:4">
      <c r="D3143" s="140"/>
    </row>
    <row r="3144" spans="4:4">
      <c r="D3144" s="140"/>
    </row>
    <row r="3145" spans="4:4">
      <c r="D3145" s="140"/>
    </row>
    <row r="3146" spans="4:4">
      <c r="D3146" s="140"/>
    </row>
    <row r="3147" spans="4:4">
      <c r="D3147" s="140"/>
    </row>
    <row r="3148" spans="4:4">
      <c r="D3148" s="140"/>
    </row>
    <row r="3149" spans="4:4">
      <c r="D3149" s="140"/>
    </row>
    <row r="3150" spans="4:4">
      <c r="D3150" s="140"/>
    </row>
    <row r="3151" spans="4:4">
      <c r="D3151" s="140"/>
    </row>
    <row r="3152" spans="4:4">
      <c r="D3152" s="140"/>
    </row>
    <row r="3153" spans="4:4">
      <c r="D3153" s="140"/>
    </row>
    <row r="3154" spans="4:4">
      <c r="D3154" s="140"/>
    </row>
    <row r="3155" spans="4:4">
      <c r="D3155" s="140"/>
    </row>
    <row r="3156" spans="4:4">
      <c r="D3156" s="140"/>
    </row>
    <row r="3157" spans="4:4">
      <c r="D3157" s="140"/>
    </row>
    <row r="3158" spans="4:4">
      <c r="D3158" s="140"/>
    </row>
    <row r="3159" spans="4:4">
      <c r="D3159" s="140"/>
    </row>
    <row r="3160" spans="4:4">
      <c r="D3160" s="140"/>
    </row>
    <row r="3161" spans="4:4">
      <c r="D3161" s="140"/>
    </row>
    <row r="3162" spans="4:4">
      <c r="D3162" s="140"/>
    </row>
    <row r="3163" spans="4:4">
      <c r="D3163" s="140"/>
    </row>
    <row r="3164" spans="4:4">
      <c r="D3164" s="140"/>
    </row>
    <row r="3165" spans="4:4">
      <c r="D3165" s="140"/>
    </row>
    <row r="3166" spans="4:4">
      <c r="D3166" s="140"/>
    </row>
    <row r="3167" spans="4:4">
      <c r="D3167" s="140"/>
    </row>
    <row r="3168" spans="4:4">
      <c r="D3168" s="140"/>
    </row>
    <row r="3169" spans="4:4">
      <c r="D3169" s="140"/>
    </row>
    <row r="3170" spans="4:4">
      <c r="D3170" s="140"/>
    </row>
    <row r="3171" spans="4:4">
      <c r="D3171" s="140"/>
    </row>
    <row r="3172" spans="4:4">
      <c r="D3172" s="140"/>
    </row>
    <row r="3173" spans="4:4">
      <c r="D3173" s="140"/>
    </row>
    <row r="3174" spans="4:4">
      <c r="D3174" s="140"/>
    </row>
    <row r="3175" spans="4:4">
      <c r="D3175" s="140"/>
    </row>
    <row r="3176" spans="4:4">
      <c r="D3176" s="140"/>
    </row>
    <row r="3177" spans="4:4">
      <c r="D3177" s="140"/>
    </row>
    <row r="3178" spans="4:4">
      <c r="D3178" s="140"/>
    </row>
    <row r="3179" spans="4:4">
      <c r="D3179" s="140"/>
    </row>
    <row r="3180" spans="4:4">
      <c r="D3180" s="140"/>
    </row>
    <row r="3181" spans="4:4">
      <c r="D3181" s="140"/>
    </row>
    <row r="3182" spans="4:4">
      <c r="D3182" s="140"/>
    </row>
    <row r="3183" spans="4:4">
      <c r="D3183" s="140"/>
    </row>
    <row r="3184" spans="4:4">
      <c r="D3184" s="140"/>
    </row>
    <row r="3185" spans="4:4">
      <c r="D3185" s="140"/>
    </row>
    <row r="3186" spans="4:4">
      <c r="D3186" s="140"/>
    </row>
    <row r="3187" spans="4:4">
      <c r="D3187" s="140"/>
    </row>
    <row r="3188" spans="4:4">
      <c r="D3188" s="140"/>
    </row>
    <row r="3189" spans="4:4">
      <c r="D3189" s="140"/>
    </row>
    <row r="3190" spans="4:4">
      <c r="D3190" s="140"/>
    </row>
    <row r="3191" spans="4:4">
      <c r="D3191" s="140"/>
    </row>
    <row r="3192" spans="4:4">
      <c r="D3192" s="140"/>
    </row>
    <row r="3193" spans="4:4">
      <c r="D3193" s="140"/>
    </row>
    <row r="3194" spans="4:4">
      <c r="D3194" s="140"/>
    </row>
    <row r="3195" spans="4:4">
      <c r="D3195" s="140"/>
    </row>
    <row r="3196" spans="4:4">
      <c r="D3196" s="140"/>
    </row>
    <row r="3197" spans="4:4">
      <c r="D3197" s="140"/>
    </row>
    <row r="3198" spans="4:4">
      <c r="D3198" s="140"/>
    </row>
    <row r="3199" spans="4:4">
      <c r="D3199" s="140"/>
    </row>
    <row r="3200" spans="4:4">
      <c r="D3200" s="140"/>
    </row>
    <row r="3201" spans="4:4">
      <c r="D3201" s="140"/>
    </row>
    <row r="3202" spans="4:4">
      <c r="D3202" s="140"/>
    </row>
    <row r="3203" spans="4:4">
      <c r="D3203" s="140"/>
    </row>
    <row r="3204" spans="4:4">
      <c r="D3204" s="140"/>
    </row>
    <row r="3205" spans="4:4">
      <c r="D3205" s="140"/>
    </row>
    <row r="3206" spans="4:4">
      <c r="D3206" s="140"/>
    </row>
    <row r="3207" spans="4:4">
      <c r="D3207" s="140"/>
    </row>
    <row r="3208" spans="4:4">
      <c r="D3208" s="140"/>
    </row>
    <row r="3209" spans="4:4">
      <c r="D3209" s="140"/>
    </row>
    <row r="3210" spans="4:4">
      <c r="D3210" s="140"/>
    </row>
    <row r="3211" spans="4:4">
      <c r="D3211" s="140"/>
    </row>
    <row r="3212" spans="4:4">
      <c r="D3212" s="140"/>
    </row>
    <row r="3213" spans="4:4">
      <c r="D3213" s="140"/>
    </row>
    <row r="3214" spans="4:4">
      <c r="D3214" s="140"/>
    </row>
    <row r="3215" spans="4:4">
      <c r="D3215" s="140"/>
    </row>
    <row r="3216" spans="4:4">
      <c r="D3216" s="140"/>
    </row>
    <row r="3217" spans="4:4">
      <c r="D3217" s="140"/>
    </row>
    <row r="3218" spans="4:4">
      <c r="D3218" s="140"/>
    </row>
    <row r="3219" spans="4:4">
      <c r="D3219" s="140"/>
    </row>
    <row r="3220" spans="4:4">
      <c r="D3220" s="140"/>
    </row>
    <row r="3221" spans="4:4">
      <c r="D3221" s="140"/>
    </row>
    <row r="3222" spans="4:4">
      <c r="D3222" s="140"/>
    </row>
    <row r="3223" spans="4:4">
      <c r="D3223" s="140"/>
    </row>
    <row r="3224" spans="4:4">
      <c r="D3224" s="140"/>
    </row>
    <row r="3225" spans="4:4">
      <c r="D3225" s="140"/>
    </row>
    <row r="3226" spans="4:4">
      <c r="D3226" s="140"/>
    </row>
    <row r="3227" spans="4:4">
      <c r="D3227" s="140"/>
    </row>
    <row r="3228" spans="4:4">
      <c r="D3228" s="140"/>
    </row>
    <row r="3229" spans="4:4">
      <c r="D3229" s="140"/>
    </row>
    <row r="3230" spans="4:4">
      <c r="D3230" s="140"/>
    </row>
    <row r="3231" spans="4:4">
      <c r="D3231" s="140"/>
    </row>
    <row r="3232" spans="4:4">
      <c r="D3232" s="140"/>
    </row>
    <row r="3233" spans="4:4">
      <c r="D3233" s="140"/>
    </row>
    <row r="3234" spans="4:4">
      <c r="D3234" s="140"/>
    </row>
    <row r="3235" spans="4:4">
      <c r="D3235" s="140"/>
    </row>
    <row r="3236" spans="4:4">
      <c r="D3236" s="140"/>
    </row>
    <row r="3237" spans="4:4">
      <c r="D3237" s="140"/>
    </row>
    <row r="3238" spans="4:4">
      <c r="D3238" s="140"/>
    </row>
    <row r="3239" spans="4:4">
      <c r="D3239" s="140"/>
    </row>
    <row r="3240" spans="4:4">
      <c r="D3240" s="140"/>
    </row>
    <row r="3241" spans="4:4">
      <c r="D3241" s="140"/>
    </row>
    <row r="3242" spans="4:4">
      <c r="D3242" s="140"/>
    </row>
    <row r="3243" spans="4:4">
      <c r="D3243" s="140"/>
    </row>
    <row r="3244" spans="4:4">
      <c r="D3244" s="140"/>
    </row>
    <row r="3245" spans="4:4">
      <c r="D3245" s="140"/>
    </row>
    <row r="3246" spans="4:4">
      <c r="D3246" s="140"/>
    </row>
    <row r="3247" spans="4:4">
      <c r="D3247" s="140"/>
    </row>
    <row r="3248" spans="4:4">
      <c r="D3248" s="140"/>
    </row>
    <row r="3249" spans="4:4">
      <c r="D3249" s="140"/>
    </row>
    <row r="3250" spans="4:4">
      <c r="D3250" s="140"/>
    </row>
    <row r="3251" spans="4:4">
      <c r="D3251" s="140"/>
    </row>
    <row r="3252" spans="4:4">
      <c r="D3252" s="140"/>
    </row>
    <row r="3253" spans="4:4">
      <c r="D3253" s="140"/>
    </row>
    <row r="3254" spans="4:4">
      <c r="D3254" s="140"/>
    </row>
    <row r="3255" spans="4:4">
      <c r="D3255" s="140"/>
    </row>
    <row r="3256" spans="4:4">
      <c r="D3256" s="140"/>
    </row>
    <row r="3257" spans="4:4">
      <c r="D3257" s="140"/>
    </row>
    <row r="3258" spans="4:4">
      <c r="D3258" s="140"/>
    </row>
    <row r="3259" spans="4:4">
      <c r="D3259" s="140"/>
    </row>
    <row r="3260" spans="4:4">
      <c r="D3260" s="140"/>
    </row>
    <row r="3261" spans="4:4">
      <c r="D3261" s="140"/>
    </row>
    <row r="3262" spans="4:4">
      <c r="D3262" s="140"/>
    </row>
    <row r="3263" spans="4:4">
      <c r="D3263" s="140"/>
    </row>
    <row r="3264" spans="4:4">
      <c r="D3264" s="140"/>
    </row>
    <row r="3265" spans="4:4">
      <c r="D3265" s="140"/>
    </row>
    <row r="3266" spans="4:4">
      <c r="D3266" s="140"/>
    </row>
    <row r="3267" spans="4:4">
      <c r="D3267" s="140"/>
    </row>
    <row r="3268" spans="4:4">
      <c r="D3268" s="140"/>
    </row>
    <row r="3269" spans="4:4">
      <c r="D3269" s="140"/>
    </row>
    <row r="3270" spans="4:4">
      <c r="D3270" s="140"/>
    </row>
    <row r="3271" spans="4:4">
      <c r="D3271" s="140"/>
    </row>
    <row r="3272" spans="4:4">
      <c r="D3272" s="140"/>
    </row>
    <row r="3273" spans="4:4">
      <c r="D3273" s="140"/>
    </row>
    <row r="3274" spans="4:4">
      <c r="D3274" s="140"/>
    </row>
    <row r="3275" spans="4:4">
      <c r="D3275" s="140"/>
    </row>
    <row r="3276" spans="4:4">
      <c r="D3276" s="140"/>
    </row>
    <row r="3277" spans="4:4">
      <c r="D3277" s="140"/>
    </row>
    <row r="3278" spans="4:4">
      <c r="D3278" s="140"/>
    </row>
    <row r="3279" spans="4:4">
      <c r="D3279" s="140"/>
    </row>
    <row r="3280" spans="4:4">
      <c r="D3280" s="140"/>
    </row>
    <row r="3281" spans="4:4">
      <c r="D3281" s="140"/>
    </row>
    <row r="3282" spans="4:4">
      <c r="D3282" s="140"/>
    </row>
    <row r="3283" spans="4:4">
      <c r="D3283" s="140"/>
    </row>
    <row r="3284" spans="4:4">
      <c r="D3284" s="140"/>
    </row>
    <row r="3285" spans="4:4">
      <c r="D3285" s="140"/>
    </row>
    <row r="3286" spans="4:4">
      <c r="D3286" s="140"/>
    </row>
    <row r="3287" spans="4:4">
      <c r="D3287" s="140"/>
    </row>
    <row r="3288" spans="4:4">
      <c r="D3288" s="140"/>
    </row>
    <row r="3289" spans="4:4">
      <c r="D3289" s="140"/>
    </row>
    <row r="3290" spans="4:4">
      <c r="D3290" s="140"/>
    </row>
    <row r="3291" spans="4:4">
      <c r="D3291" s="140"/>
    </row>
    <row r="3292" spans="4:4">
      <c r="D3292" s="140"/>
    </row>
    <row r="3293" spans="4:4">
      <c r="D3293" s="140"/>
    </row>
    <row r="3294" spans="4:4">
      <c r="D3294" s="140"/>
    </row>
    <row r="3295" spans="4:4">
      <c r="D3295" s="140"/>
    </row>
    <row r="3296" spans="4:4">
      <c r="D3296" s="140"/>
    </row>
    <row r="3297" spans="4:4">
      <c r="D3297" s="140"/>
    </row>
    <row r="3298" spans="4:4">
      <c r="D3298" s="140"/>
    </row>
    <row r="3299" spans="4:4">
      <c r="D3299" s="140"/>
    </row>
    <row r="3300" spans="4:4">
      <c r="D3300" s="140"/>
    </row>
    <row r="3301" spans="4:4">
      <c r="D3301" s="140"/>
    </row>
    <row r="3302" spans="4:4">
      <c r="D3302" s="140"/>
    </row>
    <row r="3303" spans="4:4">
      <c r="D3303" s="140"/>
    </row>
    <row r="3304" spans="4:4">
      <c r="D3304" s="140"/>
    </row>
    <row r="3305" spans="4:4">
      <c r="D3305" s="140"/>
    </row>
    <row r="3306" spans="4:4">
      <c r="D3306" s="140"/>
    </row>
    <row r="3307" spans="4:4">
      <c r="D3307" s="140"/>
    </row>
    <row r="3308" spans="4:4">
      <c r="D3308" s="140"/>
    </row>
    <row r="3309" spans="4:4">
      <c r="D3309" s="140"/>
    </row>
    <row r="3310" spans="4:4">
      <c r="D3310" s="140"/>
    </row>
    <row r="3311" spans="4:4">
      <c r="D3311" s="140"/>
    </row>
    <row r="3312" spans="4:4">
      <c r="D3312" s="140"/>
    </row>
    <row r="3313" spans="4:4">
      <c r="D3313" s="140"/>
    </row>
    <row r="3314" spans="4:4">
      <c r="D3314" s="140"/>
    </row>
    <row r="3315" spans="4:4">
      <c r="D3315" s="140"/>
    </row>
    <row r="3316" spans="4:4">
      <c r="D3316" s="140"/>
    </row>
    <row r="3317" spans="4:4">
      <c r="D3317" s="140"/>
    </row>
    <row r="3318" spans="4:4">
      <c r="D3318" s="140"/>
    </row>
    <row r="3319" spans="4:4">
      <c r="D3319" s="140"/>
    </row>
    <row r="3320" spans="4:4">
      <c r="D3320" s="140"/>
    </row>
    <row r="3321" spans="4:4">
      <c r="D3321" s="140"/>
    </row>
    <row r="3322" spans="4:4">
      <c r="D3322" s="140"/>
    </row>
    <row r="3323" spans="4:4">
      <c r="D3323" s="140"/>
    </row>
    <row r="3324" spans="4:4">
      <c r="D3324" s="140"/>
    </row>
    <row r="3325" spans="4:4">
      <c r="D3325" s="140"/>
    </row>
    <row r="3326" spans="4:4">
      <c r="D3326" s="140"/>
    </row>
    <row r="3327" spans="4:4">
      <c r="D3327" s="140"/>
    </row>
    <row r="3328" spans="4:4">
      <c r="D3328" s="140"/>
    </row>
    <row r="3329" spans="4:4">
      <c r="D3329" s="140"/>
    </row>
    <row r="3330" spans="4:4">
      <c r="D3330" s="140"/>
    </row>
    <row r="3331" spans="4:4">
      <c r="D3331" s="140"/>
    </row>
    <row r="3332" spans="4:4">
      <c r="D3332" s="140"/>
    </row>
    <row r="3333" spans="4:4">
      <c r="D3333" s="140"/>
    </row>
    <row r="3334" spans="4:4">
      <c r="D3334" s="140"/>
    </row>
    <row r="3335" spans="4:4">
      <c r="D3335" s="140"/>
    </row>
    <row r="3336" spans="4:4">
      <c r="D3336" s="140"/>
    </row>
    <row r="3337" spans="4:4">
      <c r="D3337" s="140"/>
    </row>
    <row r="3338" spans="4:4">
      <c r="D3338" s="140"/>
    </row>
    <row r="3339" spans="4:4">
      <c r="D3339" s="140"/>
    </row>
    <row r="3340" spans="4:4">
      <c r="D3340" s="140"/>
    </row>
    <row r="3341" spans="4:4">
      <c r="D3341" s="140"/>
    </row>
    <row r="3342" spans="4:4">
      <c r="D3342" s="140"/>
    </row>
    <row r="3343" spans="4:4">
      <c r="D3343" s="140"/>
    </row>
    <row r="3344" spans="4:4">
      <c r="D3344" s="140"/>
    </row>
    <row r="3345" spans="4:4">
      <c r="D3345" s="140"/>
    </row>
    <row r="3346" spans="4:4">
      <c r="D3346" s="140"/>
    </row>
    <row r="3347" spans="4:4">
      <c r="D3347" s="140"/>
    </row>
    <row r="3348" spans="4:4">
      <c r="D3348" s="140"/>
    </row>
    <row r="3349" spans="4:4">
      <c r="D3349" s="140"/>
    </row>
    <row r="3350" spans="4:4">
      <c r="D3350" s="140"/>
    </row>
    <row r="3351" spans="4:4">
      <c r="D3351" s="140"/>
    </row>
    <row r="3352" spans="4:4">
      <c r="D3352" s="140"/>
    </row>
    <row r="3353" spans="4:4">
      <c r="D3353" s="140"/>
    </row>
    <row r="3354" spans="4:4">
      <c r="D3354" s="140"/>
    </row>
    <row r="3355" spans="4:4">
      <c r="D3355" s="140"/>
    </row>
    <row r="3356" spans="4:4">
      <c r="D3356" s="140"/>
    </row>
    <row r="3357" spans="4:4">
      <c r="D3357" s="140"/>
    </row>
    <row r="3358" spans="4:4">
      <c r="D3358" s="140"/>
    </row>
    <row r="3359" spans="4:4">
      <c r="D3359" s="140"/>
    </row>
    <row r="3360" spans="4:4">
      <c r="D3360" s="140"/>
    </row>
    <row r="3361" spans="4:4">
      <c r="D3361" s="140"/>
    </row>
    <row r="3362" spans="4:4">
      <c r="D3362" s="140"/>
    </row>
    <row r="3363" spans="4:4">
      <c r="D3363" s="140"/>
    </row>
    <row r="3364" spans="4:4">
      <c r="D3364" s="140"/>
    </row>
    <row r="3365" spans="4:4">
      <c r="D3365" s="140"/>
    </row>
    <row r="3366" spans="4:4">
      <c r="D3366" s="140"/>
    </row>
    <row r="3367" spans="4:4">
      <c r="D3367" s="140"/>
    </row>
    <row r="3368" spans="4:4">
      <c r="D3368" s="140"/>
    </row>
    <row r="3369" spans="4:4">
      <c r="D3369" s="140"/>
    </row>
    <row r="3370" spans="4:4">
      <c r="D3370" s="140"/>
    </row>
    <row r="3371" spans="4:4">
      <c r="D3371" s="140"/>
    </row>
    <row r="3372" spans="4:4">
      <c r="D3372" s="140"/>
    </row>
    <row r="3373" spans="4:4">
      <c r="D3373" s="140"/>
    </row>
    <row r="3374" spans="4:4">
      <c r="D3374" s="140"/>
    </row>
    <row r="3375" spans="4:4">
      <c r="D3375" s="140"/>
    </row>
    <row r="3376" spans="4:4">
      <c r="D3376" s="140"/>
    </row>
    <row r="3377" spans="4:4">
      <c r="D3377" s="140"/>
    </row>
    <row r="3378" spans="4:4">
      <c r="D3378" s="140"/>
    </row>
    <row r="3379" spans="4:4">
      <c r="D3379" s="140"/>
    </row>
    <row r="3380" spans="4:4">
      <c r="D3380" s="140"/>
    </row>
    <row r="3381" spans="4:4">
      <c r="D3381" s="140"/>
    </row>
    <row r="3382" spans="4:4">
      <c r="D3382" s="140"/>
    </row>
    <row r="3383" spans="4:4">
      <c r="D3383" s="140"/>
    </row>
    <row r="3384" spans="4:4">
      <c r="D3384" s="140"/>
    </row>
    <row r="3385" spans="4:4">
      <c r="D3385" s="140"/>
    </row>
    <row r="3386" spans="4:4">
      <c r="D3386" s="140"/>
    </row>
    <row r="3387" spans="4:4">
      <c r="D3387" s="140"/>
    </row>
    <row r="3388" spans="4:4">
      <c r="D3388" s="140"/>
    </row>
    <row r="3389" spans="4:4">
      <c r="D3389" s="140"/>
    </row>
    <row r="3390" spans="4:4">
      <c r="D3390" s="140"/>
    </row>
    <row r="3391" spans="4:4">
      <c r="D3391" s="140"/>
    </row>
    <row r="3392" spans="4:4">
      <c r="D3392" s="140"/>
    </row>
    <row r="3393" spans="4:4">
      <c r="D3393" s="140"/>
    </row>
    <row r="3394" spans="4:4">
      <c r="D3394" s="140"/>
    </row>
    <row r="3395" spans="4:4">
      <c r="D3395" s="140"/>
    </row>
    <row r="3396" spans="4:4">
      <c r="D3396" s="140"/>
    </row>
    <row r="3397" spans="4:4">
      <c r="D3397" s="140"/>
    </row>
    <row r="3398" spans="4:4">
      <c r="D3398" s="140"/>
    </row>
    <row r="3399" spans="4:4">
      <c r="D3399" s="140"/>
    </row>
    <row r="3400" spans="4:4">
      <c r="D3400" s="140"/>
    </row>
    <row r="3401" spans="4:4">
      <c r="D3401" s="140"/>
    </row>
    <row r="3402" spans="4:4">
      <c r="D3402" s="140"/>
    </row>
    <row r="3403" spans="4:4">
      <c r="D3403" s="140"/>
    </row>
    <row r="3404" spans="4:4">
      <c r="D3404" s="140"/>
    </row>
    <row r="3405" spans="4:4">
      <c r="D3405" s="140"/>
    </row>
    <row r="3406" spans="4:4">
      <c r="D3406" s="140"/>
    </row>
    <row r="3407" spans="4:4">
      <c r="D3407" s="140"/>
    </row>
    <row r="3408" spans="4:4">
      <c r="D3408" s="140"/>
    </row>
    <row r="3409" spans="4:4">
      <c r="D3409" s="140"/>
    </row>
    <row r="3410" spans="4:4">
      <c r="D3410" s="140"/>
    </row>
    <row r="3411" spans="4:4">
      <c r="D3411" s="140"/>
    </row>
    <row r="3412" spans="4:4">
      <c r="D3412" s="140"/>
    </row>
    <row r="3413" spans="4:4">
      <c r="D3413" s="140"/>
    </row>
    <row r="3414" spans="4:4">
      <c r="D3414" s="140"/>
    </row>
    <row r="3415" spans="4:4">
      <c r="D3415" s="140"/>
    </row>
    <row r="3416" spans="4:4">
      <c r="D3416" s="140"/>
    </row>
    <row r="3417" spans="4:4">
      <c r="D3417" s="140"/>
    </row>
    <row r="3418" spans="4:4">
      <c r="D3418" s="140"/>
    </row>
    <row r="3419" spans="4:4">
      <c r="D3419" s="140"/>
    </row>
    <row r="3420" spans="4:4">
      <c r="D3420" s="140"/>
    </row>
    <row r="3421" spans="4:4">
      <c r="D3421" s="140"/>
    </row>
    <row r="3422" spans="4:4">
      <c r="D3422" s="140"/>
    </row>
    <row r="3423" spans="4:4">
      <c r="D3423" s="140"/>
    </row>
    <row r="3424" spans="4:4">
      <c r="D3424" s="140"/>
    </row>
    <row r="3425" spans="4:4">
      <c r="D3425" s="140"/>
    </row>
    <row r="3426" spans="4:4">
      <c r="D3426" s="140"/>
    </row>
    <row r="3427" spans="4:4">
      <c r="D3427" s="140"/>
    </row>
    <row r="3428" spans="4:4">
      <c r="D3428" s="140"/>
    </row>
    <row r="3429" spans="4:4">
      <c r="D3429" s="140"/>
    </row>
    <row r="3430" spans="4:4">
      <c r="D3430" s="140"/>
    </row>
    <row r="3431" spans="4:4">
      <c r="D3431" s="140"/>
    </row>
    <row r="3432" spans="4:4">
      <c r="D3432" s="140"/>
    </row>
    <row r="3433" spans="4:4">
      <c r="D3433" s="140"/>
    </row>
    <row r="3434" spans="4:4">
      <c r="D3434" s="140"/>
    </row>
    <row r="3435" spans="4:4">
      <c r="D3435" s="140"/>
    </row>
    <row r="3436" spans="4:4">
      <c r="D3436" s="140"/>
    </row>
    <row r="3437" spans="4:4">
      <c r="D3437" s="140"/>
    </row>
    <row r="3438" spans="4:4">
      <c r="D3438" s="140"/>
    </row>
    <row r="3439" spans="4:4">
      <c r="D3439" s="140"/>
    </row>
    <row r="3440" spans="4:4">
      <c r="D3440" s="140"/>
    </row>
    <row r="3441" spans="4:4">
      <c r="D3441" s="140"/>
    </row>
    <row r="3442" spans="4:4">
      <c r="D3442" s="140"/>
    </row>
    <row r="3443" spans="4:4">
      <c r="D3443" s="140"/>
    </row>
    <row r="3444" spans="4:4">
      <c r="D3444" s="140"/>
    </row>
    <row r="3445" spans="4:4">
      <c r="D3445" s="140"/>
    </row>
    <row r="3446" spans="4:4">
      <c r="D3446" s="140"/>
    </row>
    <row r="3447" spans="4:4">
      <c r="D3447" s="140"/>
    </row>
    <row r="3448" spans="4:4">
      <c r="D3448" s="140"/>
    </row>
    <row r="3449" spans="4:4">
      <c r="D3449" s="140"/>
    </row>
    <row r="3450" spans="4:4">
      <c r="D3450" s="140"/>
    </row>
    <row r="3451" spans="4:4">
      <c r="D3451" s="140"/>
    </row>
    <row r="3452" spans="4:4">
      <c r="D3452" s="140"/>
    </row>
    <row r="3453" spans="4:4">
      <c r="D3453" s="140"/>
    </row>
    <row r="3454" spans="4:4">
      <c r="D3454" s="140"/>
    </row>
    <row r="3455" spans="4:4">
      <c r="D3455" s="140"/>
    </row>
    <row r="3456" spans="4:4">
      <c r="D3456" s="140"/>
    </row>
    <row r="3457" spans="4:4">
      <c r="D3457" s="140"/>
    </row>
    <row r="3458" spans="4:4">
      <c r="D3458" s="140"/>
    </row>
    <row r="3459" spans="4:4">
      <c r="D3459" s="140"/>
    </row>
    <row r="3460" spans="4:4">
      <c r="D3460" s="140"/>
    </row>
    <row r="3461" spans="4:4">
      <c r="D3461" s="140"/>
    </row>
    <row r="3462" spans="4:4">
      <c r="D3462" s="140"/>
    </row>
    <row r="3463" spans="4:4">
      <c r="D3463" s="140"/>
    </row>
    <row r="3464" spans="4:4">
      <c r="D3464" s="140"/>
    </row>
    <row r="3465" spans="4:4">
      <c r="D3465" s="140"/>
    </row>
    <row r="3466" spans="4:4">
      <c r="D3466" s="140"/>
    </row>
    <row r="3467" spans="4:4">
      <c r="D3467" s="140"/>
    </row>
    <row r="3468" spans="4:4">
      <c r="D3468" s="140"/>
    </row>
    <row r="3469" spans="4:4">
      <c r="D3469" s="140"/>
    </row>
    <row r="3470" spans="4:4">
      <c r="D3470" s="140"/>
    </row>
    <row r="3471" spans="4:4">
      <c r="D3471" s="140"/>
    </row>
    <row r="3472" spans="4:4">
      <c r="D3472" s="140"/>
    </row>
    <row r="3473" spans="4:4">
      <c r="D3473" s="140"/>
    </row>
    <row r="3474" spans="4:4">
      <c r="D3474" s="140"/>
    </row>
    <row r="3475" spans="4:4">
      <c r="D3475" s="140"/>
    </row>
    <row r="3476" spans="4:4">
      <c r="D3476" s="140"/>
    </row>
    <row r="3477" spans="4:4">
      <c r="D3477" s="140"/>
    </row>
    <row r="3478" spans="4:4">
      <c r="D3478" s="140"/>
    </row>
    <row r="3479" spans="4:4">
      <c r="D3479" s="140"/>
    </row>
    <row r="3480" spans="4:4">
      <c r="D3480" s="140"/>
    </row>
    <row r="3481" spans="4:4">
      <c r="D3481" s="140"/>
    </row>
    <row r="3482" spans="4:4">
      <c r="D3482" s="140"/>
    </row>
    <row r="3483" spans="4:4">
      <c r="D3483" s="140"/>
    </row>
    <row r="3484" spans="4:4">
      <c r="D3484" s="140"/>
    </row>
    <row r="3485" spans="4:4">
      <c r="D3485" s="140"/>
    </row>
    <row r="3486" spans="4:4">
      <c r="D3486" s="140"/>
    </row>
    <row r="3487" spans="4:4">
      <c r="D3487" s="140"/>
    </row>
    <row r="3488" spans="4:4">
      <c r="D3488" s="140"/>
    </row>
    <row r="3489" spans="4:4">
      <c r="D3489" s="140"/>
    </row>
    <row r="3490" spans="4:4">
      <c r="D3490" s="140"/>
    </row>
    <row r="3491" spans="4:4">
      <c r="D3491" s="140"/>
    </row>
    <row r="3492" spans="4:4">
      <c r="D3492" s="140"/>
    </row>
    <row r="3493" spans="4:4">
      <c r="D3493" s="140"/>
    </row>
    <row r="3494" spans="4:4">
      <c r="D3494" s="140"/>
    </row>
    <row r="3495" spans="4:4">
      <c r="D3495" s="140"/>
    </row>
    <row r="3496" spans="4:4">
      <c r="D3496" s="140"/>
    </row>
    <row r="3497" spans="4:4">
      <c r="D3497" s="140"/>
    </row>
    <row r="3498" spans="4:4">
      <c r="D3498" s="140"/>
    </row>
    <row r="3499" spans="4:4">
      <c r="D3499" s="140"/>
    </row>
    <row r="3500" spans="4:4">
      <c r="D3500" s="140"/>
    </row>
    <row r="3501" spans="4:4">
      <c r="D3501" s="140"/>
    </row>
    <row r="3502" spans="4:4">
      <c r="D3502" s="140"/>
    </row>
    <row r="3503" spans="4:4">
      <c r="D3503" s="140"/>
    </row>
    <row r="3504" spans="4:4">
      <c r="D3504" s="140"/>
    </row>
    <row r="3505" spans="4:4">
      <c r="D3505" s="140"/>
    </row>
    <row r="3506" spans="4:4">
      <c r="D3506" s="140"/>
    </row>
    <row r="3507" spans="4:4">
      <c r="D3507" s="140"/>
    </row>
    <row r="3508" spans="4:4">
      <c r="D3508" s="140"/>
    </row>
    <row r="3509" spans="4:4">
      <c r="D3509" s="140"/>
    </row>
    <row r="3510" spans="4:4">
      <c r="D3510" s="140"/>
    </row>
    <row r="3511" spans="4:4">
      <c r="D3511" s="140"/>
    </row>
    <row r="3512" spans="4:4">
      <c r="D3512" s="140"/>
    </row>
    <row r="3513" spans="4:4">
      <c r="D3513" s="140"/>
    </row>
    <row r="3514" spans="4:4">
      <c r="D3514" s="140"/>
    </row>
    <row r="3515" spans="4:4">
      <c r="D3515" s="140"/>
    </row>
    <row r="3516" spans="4:4">
      <c r="D3516" s="140"/>
    </row>
    <row r="3517" spans="4:4">
      <c r="D3517" s="140"/>
    </row>
    <row r="3518" spans="4:4">
      <c r="D3518" s="140"/>
    </row>
    <row r="3519" spans="4:4">
      <c r="D3519" s="140"/>
    </row>
    <row r="3520" spans="4:4">
      <c r="D3520" s="140"/>
    </row>
    <row r="3521" spans="4:4">
      <c r="D3521" s="140"/>
    </row>
    <row r="3522" spans="4:4">
      <c r="D3522" s="140"/>
    </row>
    <row r="3523" spans="4:4">
      <c r="D3523" s="140"/>
    </row>
    <row r="3524" spans="4:4">
      <c r="D3524" s="140"/>
    </row>
    <row r="3525" spans="4:4">
      <c r="D3525" s="140"/>
    </row>
    <row r="3526" spans="4:4">
      <c r="D3526" s="140"/>
    </row>
    <row r="3527" spans="4:4">
      <c r="D3527" s="140"/>
    </row>
    <row r="3528" spans="4:4">
      <c r="D3528" s="140"/>
    </row>
    <row r="3529" spans="4:4">
      <c r="D3529" s="140"/>
    </row>
    <row r="3530" spans="4:4">
      <c r="D3530" s="140"/>
    </row>
    <row r="3531" spans="4:4">
      <c r="D3531" s="140"/>
    </row>
    <row r="3532" spans="4:4">
      <c r="D3532" s="140"/>
    </row>
    <row r="3533" spans="4:4">
      <c r="D3533" s="140"/>
    </row>
    <row r="3534" spans="4:4">
      <c r="D3534" s="140"/>
    </row>
    <row r="3535" spans="4:4">
      <c r="D3535" s="140"/>
    </row>
    <row r="3536" spans="4:4">
      <c r="D3536" s="140"/>
    </row>
    <row r="3537" spans="4:4">
      <c r="D3537" s="140"/>
    </row>
    <row r="3538" spans="4:4">
      <c r="D3538" s="140"/>
    </row>
    <row r="3539" spans="4:4">
      <c r="D3539" s="140"/>
    </row>
    <row r="3540" spans="4:4">
      <c r="D3540" s="140"/>
    </row>
    <row r="3541" spans="4:4">
      <c r="D3541" s="140"/>
    </row>
    <row r="3542" spans="4:4">
      <c r="D3542" s="140"/>
    </row>
    <row r="3543" spans="4:4">
      <c r="D3543" s="140"/>
    </row>
    <row r="3544" spans="4:4">
      <c r="D3544" s="140"/>
    </row>
    <row r="3545" spans="4:4">
      <c r="D3545" s="140"/>
    </row>
    <row r="3546" spans="4:4">
      <c r="D3546" s="140"/>
    </row>
    <row r="3547" spans="4:4">
      <c r="D3547" s="140"/>
    </row>
    <row r="3548" spans="4:4">
      <c r="D3548" s="140"/>
    </row>
    <row r="3549" spans="4:4">
      <c r="D3549" s="140"/>
    </row>
    <row r="3550" spans="4:4">
      <c r="D3550" s="140"/>
    </row>
    <row r="3551" spans="4:4">
      <c r="D3551" s="140"/>
    </row>
    <row r="3552" spans="4:4">
      <c r="D3552" s="140"/>
    </row>
    <row r="3553" spans="4:4">
      <c r="D3553" s="140"/>
    </row>
    <row r="3554" spans="4:4">
      <c r="D3554" s="140"/>
    </row>
    <row r="3555" spans="4:4">
      <c r="D3555" s="140"/>
    </row>
    <row r="3556" spans="4:4">
      <c r="D3556" s="140"/>
    </row>
    <row r="3557" spans="4:4">
      <c r="D3557" s="140"/>
    </row>
    <row r="3558" spans="4:4">
      <c r="D3558" s="140"/>
    </row>
    <row r="3559" spans="4:4">
      <c r="D3559" s="140"/>
    </row>
    <row r="3560" spans="4:4">
      <c r="D3560" s="140"/>
    </row>
    <row r="3561" spans="4:4">
      <c r="D3561" s="140"/>
    </row>
    <row r="3562" spans="4:4">
      <c r="D3562" s="140"/>
    </row>
    <row r="3563" spans="4:4">
      <c r="D3563" s="140"/>
    </row>
    <row r="3564" spans="4:4">
      <c r="D3564" s="140"/>
    </row>
    <row r="3565" spans="4:4">
      <c r="D3565" s="140"/>
    </row>
    <row r="3566" spans="4:4">
      <c r="D3566" s="140"/>
    </row>
    <row r="3567" spans="4:4">
      <c r="D3567" s="140"/>
    </row>
    <row r="3568" spans="4:4">
      <c r="D3568" s="140"/>
    </row>
    <row r="3569" spans="4:4">
      <c r="D3569" s="140"/>
    </row>
    <row r="3570" spans="4:4">
      <c r="D3570" s="140"/>
    </row>
    <row r="3571" spans="4:4">
      <c r="D3571" s="140"/>
    </row>
    <row r="3572" spans="4:4">
      <c r="D3572" s="140"/>
    </row>
    <row r="3573" spans="4:4">
      <c r="D3573" s="140"/>
    </row>
    <row r="3574" spans="4:4">
      <c r="D3574" s="140"/>
    </row>
    <row r="3575" spans="4:4">
      <c r="D3575" s="140"/>
    </row>
    <row r="3576" spans="4:4">
      <c r="D3576" s="140"/>
    </row>
    <row r="3577" spans="4:4">
      <c r="D3577" s="140"/>
    </row>
    <row r="3578" spans="4:4">
      <c r="D3578" s="140"/>
    </row>
    <row r="3579" spans="4:4">
      <c r="D3579" s="140"/>
    </row>
    <row r="3580" spans="4:4">
      <c r="D3580" s="140"/>
    </row>
    <row r="3581" spans="4:4">
      <c r="D3581" s="140"/>
    </row>
    <row r="3582" spans="4:4">
      <c r="D3582" s="140"/>
    </row>
    <row r="3583" spans="4:4">
      <c r="D3583" s="140"/>
    </row>
    <row r="3584" spans="4:4">
      <c r="D3584" s="140"/>
    </row>
    <row r="3585" spans="4:4">
      <c r="D3585" s="140"/>
    </row>
    <row r="3586" spans="4:4">
      <c r="D3586" s="140"/>
    </row>
    <row r="3587" spans="4:4">
      <c r="D3587" s="140"/>
    </row>
    <row r="3588" spans="4:4">
      <c r="D3588" s="140"/>
    </row>
    <row r="3589" spans="4:4">
      <c r="D3589" s="140"/>
    </row>
    <row r="3590" spans="4:4">
      <c r="D3590" s="140"/>
    </row>
    <row r="3591" spans="4:4">
      <c r="D3591" s="140"/>
    </row>
    <row r="3592" spans="4:4">
      <c r="D3592" s="140"/>
    </row>
    <row r="3593" spans="4:4">
      <c r="D3593" s="140"/>
    </row>
    <row r="3594" spans="4:4">
      <c r="D3594" s="140"/>
    </row>
    <row r="3595" spans="4:4">
      <c r="D3595" s="140"/>
    </row>
    <row r="3596" spans="4:4">
      <c r="D3596" s="140"/>
    </row>
    <row r="3597" spans="4:4">
      <c r="D3597" s="140"/>
    </row>
    <row r="3598" spans="4:4">
      <c r="D3598" s="140"/>
    </row>
    <row r="3599" spans="4:4">
      <c r="D3599" s="140"/>
    </row>
    <row r="3600" spans="4:4">
      <c r="D3600" s="140"/>
    </row>
    <row r="3601" spans="4:4">
      <c r="D3601" s="140"/>
    </row>
    <row r="3602" spans="4:4">
      <c r="D3602" s="140"/>
    </row>
    <row r="3603" spans="4:4">
      <c r="D3603" s="140"/>
    </row>
    <row r="3604" spans="4:4">
      <c r="D3604" s="140"/>
    </row>
    <row r="3605" spans="4:4">
      <c r="D3605" s="140"/>
    </row>
    <row r="3606" spans="4:4">
      <c r="D3606" s="140"/>
    </row>
    <row r="3607" spans="4:4">
      <c r="D3607" s="140"/>
    </row>
    <row r="3608" spans="4:4">
      <c r="D3608" s="140"/>
    </row>
    <row r="3609" spans="4:4">
      <c r="D3609" s="140"/>
    </row>
    <row r="3610" spans="4:4">
      <c r="D3610" s="140"/>
    </row>
    <row r="3611" spans="4:4">
      <c r="D3611" s="140"/>
    </row>
    <row r="3612" spans="4:4">
      <c r="D3612" s="140"/>
    </row>
    <row r="3613" spans="4:4">
      <c r="D3613" s="140"/>
    </row>
    <row r="3614" spans="4:4">
      <c r="D3614" s="140"/>
    </row>
    <row r="3615" spans="4:4">
      <c r="D3615" s="140"/>
    </row>
    <row r="3616" spans="4:4">
      <c r="D3616" s="140"/>
    </row>
    <row r="3617" spans="4:4">
      <c r="D3617" s="140"/>
    </row>
    <row r="3618" spans="4:4">
      <c r="D3618" s="140"/>
    </row>
    <row r="3619" spans="4:4">
      <c r="D3619" s="140"/>
    </row>
    <row r="3620" spans="4:4">
      <c r="D3620" s="140"/>
    </row>
    <row r="3621" spans="4:4">
      <c r="D3621" s="140"/>
    </row>
    <row r="3622" spans="4:4">
      <c r="D3622" s="140"/>
    </row>
    <row r="3623" spans="4:4">
      <c r="D3623" s="140"/>
    </row>
    <row r="3624" spans="4:4">
      <c r="D3624" s="140"/>
    </row>
    <row r="3625" spans="4:4">
      <c r="D3625" s="140"/>
    </row>
    <row r="3626" spans="4:4">
      <c r="D3626" s="140"/>
    </row>
    <row r="3627" spans="4:4">
      <c r="D3627" s="140"/>
    </row>
    <row r="3628" spans="4:4">
      <c r="D3628" s="140"/>
    </row>
    <row r="3629" spans="4:4">
      <c r="D3629" s="140"/>
    </row>
    <row r="3630" spans="4:4">
      <c r="D3630" s="140"/>
    </row>
    <row r="3631" spans="4:4">
      <c r="D3631" s="140"/>
    </row>
    <row r="3632" spans="4:4">
      <c r="D3632" s="140"/>
    </row>
    <row r="3633" spans="4:4">
      <c r="D3633" s="140"/>
    </row>
    <row r="3634" spans="4:4">
      <c r="D3634" s="140"/>
    </row>
    <row r="3635" spans="4:4">
      <c r="D3635" s="140"/>
    </row>
    <row r="3636" spans="4:4">
      <c r="D3636" s="140"/>
    </row>
    <row r="3637" spans="4:4">
      <c r="D3637" s="140"/>
    </row>
    <row r="3638" spans="4:4">
      <c r="D3638" s="140"/>
    </row>
    <row r="3639" spans="4:4">
      <c r="D3639" s="140"/>
    </row>
    <row r="3640" spans="4:4">
      <c r="D3640" s="140"/>
    </row>
    <row r="3641" spans="4:4">
      <c r="D3641" s="140"/>
    </row>
    <row r="3642" spans="4:4">
      <c r="D3642" s="140"/>
    </row>
    <row r="3643" spans="4:4">
      <c r="D3643" s="140"/>
    </row>
    <row r="3644" spans="4:4">
      <c r="D3644" s="140"/>
    </row>
    <row r="3645" spans="4:4">
      <c r="D3645" s="140"/>
    </row>
    <row r="3646" spans="4:4">
      <c r="D3646" s="140"/>
    </row>
    <row r="3647" spans="4:4">
      <c r="D3647" s="140"/>
    </row>
    <row r="3648" spans="4:4">
      <c r="D3648" s="140"/>
    </row>
    <row r="3649" spans="4:4">
      <c r="D3649" s="140"/>
    </row>
    <row r="3650" spans="4:4">
      <c r="D3650" s="140"/>
    </row>
    <row r="3651" spans="4:4">
      <c r="D3651" s="140"/>
    </row>
    <row r="3652" spans="4:4">
      <c r="D3652" s="140"/>
    </row>
    <row r="3653" spans="4:4">
      <c r="D3653" s="140"/>
    </row>
    <row r="3654" spans="4:4">
      <c r="D3654" s="140"/>
    </row>
    <row r="3655" spans="4:4">
      <c r="D3655" s="140"/>
    </row>
    <row r="3656" spans="4:4">
      <c r="D3656" s="140"/>
    </row>
    <row r="3657" spans="4:4">
      <c r="D3657" s="140"/>
    </row>
    <row r="3658" spans="4:4">
      <c r="D3658" s="140"/>
    </row>
    <row r="3659" spans="4:4">
      <c r="D3659" s="140"/>
    </row>
    <row r="3660" spans="4:4">
      <c r="D3660" s="140"/>
    </row>
    <row r="3661" spans="4:4">
      <c r="D3661" s="140"/>
    </row>
    <row r="3662" spans="4:4">
      <c r="D3662" s="140"/>
    </row>
    <row r="3663" spans="4:4">
      <c r="D3663" s="140"/>
    </row>
    <row r="3664" spans="4:4">
      <c r="D3664" s="140"/>
    </row>
    <row r="3665" spans="4:4">
      <c r="D3665" s="140"/>
    </row>
    <row r="3666" spans="4:4">
      <c r="D3666" s="140"/>
    </row>
    <row r="3667" spans="4:4">
      <c r="D3667" s="140"/>
    </row>
    <row r="3668" spans="4:4">
      <c r="D3668" s="140"/>
    </row>
    <row r="3669" spans="4:4">
      <c r="D3669" s="140"/>
    </row>
    <row r="3670" spans="4:4">
      <c r="D3670" s="140"/>
    </row>
    <row r="3671" spans="4:4">
      <c r="D3671" s="140"/>
    </row>
    <row r="3672" spans="4:4">
      <c r="D3672" s="140"/>
    </row>
    <row r="3673" spans="4:4">
      <c r="D3673" s="140"/>
    </row>
    <row r="3674" spans="4:4">
      <c r="D3674" s="140"/>
    </row>
    <row r="3675" spans="4:4">
      <c r="D3675" s="140"/>
    </row>
    <row r="3676" spans="4:4">
      <c r="D3676" s="140"/>
    </row>
    <row r="3677" spans="4:4">
      <c r="D3677" s="140"/>
    </row>
    <row r="3678" spans="4:4">
      <c r="D3678" s="140"/>
    </row>
    <row r="3679" spans="4:4">
      <c r="D3679" s="140"/>
    </row>
    <row r="3680" spans="4:4">
      <c r="D3680" s="140"/>
    </row>
    <row r="3681" spans="4:4">
      <c r="D3681" s="140"/>
    </row>
    <row r="3682" spans="4:4">
      <c r="D3682" s="140"/>
    </row>
    <row r="3683" spans="4:4">
      <c r="D3683" s="140"/>
    </row>
    <row r="3684" spans="4:4">
      <c r="D3684" s="140"/>
    </row>
    <row r="3685" spans="4:4">
      <c r="D3685" s="140"/>
    </row>
    <row r="3686" spans="4:4">
      <c r="D3686" s="140"/>
    </row>
    <row r="3687" spans="4:4">
      <c r="D3687" s="140"/>
    </row>
    <row r="3688" spans="4:4">
      <c r="D3688" s="140"/>
    </row>
    <row r="3689" spans="4:4">
      <c r="D3689" s="140"/>
    </row>
    <row r="3690" spans="4:4">
      <c r="D3690" s="140"/>
    </row>
    <row r="3691" spans="4:4">
      <c r="D3691" s="140"/>
    </row>
    <row r="3692" spans="4:4">
      <c r="D3692" s="140"/>
    </row>
    <row r="3693" spans="4:4">
      <c r="D3693" s="140"/>
    </row>
    <row r="3694" spans="4:4">
      <c r="D3694" s="140"/>
    </row>
    <row r="3695" spans="4:4">
      <c r="D3695" s="140"/>
    </row>
    <row r="3696" spans="4:4">
      <c r="D3696" s="140"/>
    </row>
    <row r="3697" spans="4:4">
      <c r="D3697" s="140"/>
    </row>
    <row r="3698" spans="4:4">
      <c r="D3698" s="140"/>
    </row>
    <row r="3699" spans="4:4">
      <c r="D3699" s="140"/>
    </row>
    <row r="3700" spans="4:4">
      <c r="D3700" s="140"/>
    </row>
    <row r="3701" spans="4:4">
      <c r="D3701" s="140"/>
    </row>
    <row r="3702" spans="4:4">
      <c r="D3702" s="140"/>
    </row>
    <row r="3703" spans="4:4">
      <c r="D3703" s="140"/>
    </row>
    <row r="3704" spans="4:4">
      <c r="D3704" s="140"/>
    </row>
    <row r="3705" spans="4:4">
      <c r="D3705" s="140"/>
    </row>
    <row r="3706" spans="4:4">
      <c r="D3706" s="140"/>
    </row>
    <row r="3707" spans="4:4">
      <c r="D3707" s="140"/>
    </row>
    <row r="3708" spans="4:4">
      <c r="D3708" s="140"/>
    </row>
    <row r="3709" spans="4:4">
      <c r="D3709" s="140"/>
    </row>
    <row r="3710" spans="4:4">
      <c r="D3710" s="140"/>
    </row>
    <row r="3711" spans="4:4">
      <c r="D3711" s="140"/>
    </row>
    <row r="3712" spans="4:4">
      <c r="D3712" s="140"/>
    </row>
    <row r="3713" spans="4:4">
      <c r="D3713" s="140"/>
    </row>
    <row r="3714" spans="4:4">
      <c r="D3714" s="140"/>
    </row>
    <row r="3715" spans="4:4">
      <c r="D3715" s="140"/>
    </row>
    <row r="3716" spans="4:4">
      <c r="D3716" s="140"/>
    </row>
    <row r="3717" spans="4:4">
      <c r="D3717" s="140"/>
    </row>
    <row r="3718" spans="4:4">
      <c r="D3718" s="140"/>
    </row>
    <row r="3719" spans="4:4">
      <c r="D3719" s="140"/>
    </row>
    <row r="3720" spans="4:4">
      <c r="D3720" s="140"/>
    </row>
    <row r="3721" spans="4:4">
      <c r="D3721" s="140"/>
    </row>
    <row r="3722" spans="4:4">
      <c r="D3722" s="140"/>
    </row>
    <row r="3723" spans="4:4">
      <c r="D3723" s="140"/>
    </row>
    <row r="3724" spans="4:4">
      <c r="D3724" s="140"/>
    </row>
    <row r="3725" spans="4:4">
      <c r="D3725" s="140"/>
    </row>
    <row r="3726" spans="4:4">
      <c r="D3726" s="140"/>
    </row>
    <row r="3727" spans="4:4">
      <c r="D3727" s="140"/>
    </row>
    <row r="3728" spans="4:4">
      <c r="D3728" s="140"/>
    </row>
    <row r="3729" spans="4:4">
      <c r="D3729" s="140"/>
    </row>
    <row r="3730" spans="4:4">
      <c r="D3730" s="140"/>
    </row>
    <row r="3731" spans="4:4">
      <c r="D3731" s="140"/>
    </row>
    <row r="3732" spans="4:4">
      <c r="D3732" s="140"/>
    </row>
    <row r="3733" spans="4:4">
      <c r="D3733" s="140"/>
    </row>
    <row r="3734" spans="4:4">
      <c r="D3734" s="140"/>
    </row>
    <row r="3735" spans="4:4">
      <c r="D3735" s="140"/>
    </row>
    <row r="3736" spans="4:4">
      <c r="D3736" s="140"/>
    </row>
    <row r="3737" spans="4:4">
      <c r="D3737" s="140"/>
    </row>
    <row r="3738" spans="4:4">
      <c r="D3738" s="140"/>
    </row>
    <row r="3739" spans="4:4">
      <c r="D3739" s="140"/>
    </row>
    <row r="3740" spans="4:4">
      <c r="D3740" s="140"/>
    </row>
    <row r="3741" spans="4:4">
      <c r="D3741" s="140"/>
    </row>
    <row r="3742" spans="4:4">
      <c r="D3742" s="140"/>
    </row>
    <row r="3743" spans="4:4">
      <c r="D3743" s="140"/>
    </row>
    <row r="3744" spans="4:4">
      <c r="D3744" s="140"/>
    </row>
    <row r="3745" spans="4:4">
      <c r="D3745" s="140"/>
    </row>
    <row r="3746" spans="4:4">
      <c r="D3746" s="140"/>
    </row>
    <row r="3747" spans="4:4">
      <c r="D3747" s="140"/>
    </row>
    <row r="3748" spans="4:4">
      <c r="D3748" s="140"/>
    </row>
    <row r="3749" spans="4:4">
      <c r="D3749" s="140"/>
    </row>
    <row r="3750" spans="4:4">
      <c r="D3750" s="140"/>
    </row>
    <row r="3751" spans="4:4">
      <c r="D3751" s="140"/>
    </row>
    <row r="3752" spans="4:4">
      <c r="D3752" s="140"/>
    </row>
    <row r="3753" spans="4:4">
      <c r="D3753" s="140"/>
    </row>
    <row r="3754" spans="4:4">
      <c r="D3754" s="140"/>
    </row>
    <row r="3755" spans="4:4">
      <c r="D3755" s="140"/>
    </row>
    <row r="3756" spans="4:4">
      <c r="D3756" s="140"/>
    </row>
    <row r="3757" spans="4:4">
      <c r="D3757" s="140"/>
    </row>
    <row r="3758" spans="4:4">
      <c r="D3758" s="140"/>
    </row>
    <row r="3759" spans="4:4">
      <c r="D3759" s="140"/>
    </row>
    <row r="3760" spans="4:4">
      <c r="D3760" s="140"/>
    </row>
    <row r="3761" spans="4:4">
      <c r="D3761" s="140"/>
    </row>
    <row r="3762" spans="4:4">
      <c r="D3762" s="140"/>
    </row>
    <row r="3763" spans="4:4">
      <c r="D3763" s="140"/>
    </row>
    <row r="3764" spans="4:4">
      <c r="D3764" s="140"/>
    </row>
    <row r="3765" spans="4:4">
      <c r="D3765" s="140"/>
    </row>
    <row r="3766" spans="4:4">
      <c r="D3766" s="140"/>
    </row>
    <row r="3767" spans="4:4">
      <c r="D3767" s="140"/>
    </row>
    <row r="3768" spans="4:4">
      <c r="D3768" s="140"/>
    </row>
    <row r="3769" spans="4:4">
      <c r="D3769" s="140"/>
    </row>
    <row r="3770" spans="4:4">
      <c r="D3770" s="140"/>
    </row>
    <row r="3771" spans="4:4">
      <c r="D3771" s="140"/>
    </row>
    <row r="3772" spans="4:4">
      <c r="D3772" s="140"/>
    </row>
    <row r="3773" spans="4:4">
      <c r="D3773" s="140"/>
    </row>
    <row r="3774" spans="4:4">
      <c r="D3774" s="140"/>
    </row>
    <row r="3775" spans="4:4">
      <c r="D3775" s="140"/>
    </row>
    <row r="3776" spans="4:4">
      <c r="D3776" s="140"/>
    </row>
    <row r="3777" spans="4:4">
      <c r="D3777" s="140"/>
    </row>
    <row r="3778" spans="4:4">
      <c r="D3778" s="140"/>
    </row>
    <row r="3779" spans="4:4">
      <c r="D3779" s="140"/>
    </row>
    <row r="3780" spans="4:4">
      <c r="D3780" s="140"/>
    </row>
    <row r="3781" spans="4:4">
      <c r="D3781" s="140"/>
    </row>
    <row r="3782" spans="4:4">
      <c r="D3782" s="140"/>
    </row>
    <row r="3783" spans="4:4">
      <c r="D3783" s="140"/>
    </row>
    <row r="3784" spans="4:4">
      <c r="D3784" s="140"/>
    </row>
    <row r="3785" spans="4:4">
      <c r="D3785" s="140"/>
    </row>
    <row r="3786" spans="4:4">
      <c r="D3786" s="140"/>
    </row>
    <row r="3787" spans="4:4">
      <c r="D3787" s="140"/>
    </row>
    <row r="3788" spans="4:4">
      <c r="D3788" s="140"/>
    </row>
    <row r="3789" spans="4:4">
      <c r="D3789" s="140"/>
    </row>
    <row r="3790" spans="4:4">
      <c r="D3790" s="140"/>
    </row>
    <row r="3791" spans="4:4">
      <c r="D3791" s="140"/>
    </row>
    <row r="3792" spans="4:4">
      <c r="D3792" s="140"/>
    </row>
    <row r="3793" spans="4:4">
      <c r="D3793" s="140"/>
    </row>
    <row r="3794" spans="4:4">
      <c r="D3794" s="140"/>
    </row>
    <row r="3795" spans="4:4">
      <c r="D3795" s="140"/>
    </row>
    <row r="3796" spans="4:4">
      <c r="D3796" s="140"/>
    </row>
    <row r="3797" spans="4:4">
      <c r="D3797" s="140"/>
    </row>
    <row r="3798" spans="4:4">
      <c r="D3798" s="140"/>
    </row>
    <row r="3799" spans="4:4">
      <c r="D3799" s="140"/>
    </row>
    <row r="3800" spans="4:4">
      <c r="D3800" s="140"/>
    </row>
    <row r="3801" spans="4:4">
      <c r="D3801" s="140"/>
    </row>
    <row r="3802" spans="4:4">
      <c r="D3802" s="140"/>
    </row>
    <row r="3803" spans="4:4">
      <c r="D3803" s="140"/>
    </row>
    <row r="3804" spans="4:4">
      <c r="D3804" s="140"/>
    </row>
    <row r="3805" spans="4:4">
      <c r="D3805" s="140"/>
    </row>
    <row r="3806" spans="4:4">
      <c r="D3806" s="140"/>
    </row>
    <row r="3807" spans="4:4">
      <c r="D3807" s="140"/>
    </row>
    <row r="3808" spans="4:4">
      <c r="D3808" s="140"/>
    </row>
    <row r="3809" spans="4:4">
      <c r="D3809" s="140"/>
    </row>
    <row r="3810" spans="4:4">
      <c r="D3810" s="140"/>
    </row>
    <row r="3811" spans="4:4">
      <c r="D3811" s="140"/>
    </row>
    <row r="3812" spans="4:4">
      <c r="D3812" s="140"/>
    </row>
    <row r="3813" spans="4:4">
      <c r="D3813" s="140"/>
    </row>
    <row r="3814" spans="4:4">
      <c r="D3814" s="140"/>
    </row>
    <row r="3815" spans="4:4">
      <c r="D3815" s="140"/>
    </row>
    <row r="3816" spans="4:4">
      <c r="D3816" s="140"/>
    </row>
    <row r="3817" spans="4:4">
      <c r="D3817" s="140"/>
    </row>
    <row r="3818" spans="4:4">
      <c r="D3818" s="140"/>
    </row>
    <row r="3819" spans="4:4">
      <c r="D3819" s="140"/>
    </row>
    <row r="3820" spans="4:4">
      <c r="D3820" s="140"/>
    </row>
    <row r="3821" spans="4:4">
      <c r="D3821" s="140"/>
    </row>
    <row r="3822" spans="4:4">
      <c r="D3822" s="140"/>
    </row>
    <row r="3823" spans="4:4">
      <c r="D3823" s="140"/>
    </row>
    <row r="3824" spans="4:4">
      <c r="D3824" s="140"/>
    </row>
    <row r="3825" spans="4:4">
      <c r="D3825" s="140"/>
    </row>
    <row r="3826" spans="4:4">
      <c r="D3826" s="140"/>
    </row>
    <row r="3827" spans="4:4">
      <c r="D3827" s="140"/>
    </row>
    <row r="3828" spans="4:4">
      <c r="D3828" s="140"/>
    </row>
    <row r="3829" spans="4:4">
      <c r="D3829" s="140"/>
    </row>
    <row r="3830" spans="4:4">
      <c r="D3830" s="140"/>
    </row>
    <row r="3831" spans="4:4">
      <c r="D3831" s="140"/>
    </row>
    <row r="3832" spans="4:4">
      <c r="D3832" s="140"/>
    </row>
    <row r="3833" spans="4:4">
      <c r="D3833" s="140"/>
    </row>
    <row r="3834" spans="4:4">
      <c r="D3834" s="140"/>
    </row>
    <row r="3835" spans="4:4">
      <c r="D3835" s="140"/>
    </row>
    <row r="3836" spans="4:4">
      <c r="D3836" s="140"/>
    </row>
    <row r="3837" spans="4:4">
      <c r="D3837" s="140"/>
    </row>
    <row r="3838" spans="4:4">
      <c r="D3838" s="140"/>
    </row>
    <row r="3839" spans="4:4">
      <c r="D3839" s="140"/>
    </row>
    <row r="3840" spans="4:4">
      <c r="D3840" s="140"/>
    </row>
    <row r="3841" spans="4:4">
      <c r="D3841" s="140"/>
    </row>
    <row r="3842" spans="4:4">
      <c r="D3842" s="140"/>
    </row>
    <row r="3843" spans="4:4">
      <c r="D3843" s="140"/>
    </row>
    <row r="3844" spans="4:4">
      <c r="D3844" s="140"/>
    </row>
    <row r="3845" spans="4:4">
      <c r="D3845" s="140"/>
    </row>
    <row r="3846" spans="4:4">
      <c r="D3846" s="140"/>
    </row>
    <row r="3847" spans="4:4">
      <c r="D3847" s="140"/>
    </row>
    <row r="3848" spans="4:4">
      <c r="D3848" s="140"/>
    </row>
    <row r="3849" spans="4:4">
      <c r="D3849" s="140"/>
    </row>
    <row r="3850" spans="4:4">
      <c r="D3850" s="140"/>
    </row>
    <row r="3851" spans="4:4">
      <c r="D3851" s="140"/>
    </row>
    <row r="3852" spans="4:4">
      <c r="D3852" s="140"/>
    </row>
    <row r="3853" spans="4:4">
      <c r="D3853" s="140"/>
    </row>
    <row r="3854" spans="4:4">
      <c r="D3854" s="140"/>
    </row>
    <row r="3855" spans="4:4">
      <c r="D3855" s="140"/>
    </row>
    <row r="3856" spans="4:4">
      <c r="D3856" s="140"/>
    </row>
    <row r="3857" spans="4:4">
      <c r="D3857" s="140"/>
    </row>
    <row r="3858" spans="4:4">
      <c r="D3858" s="140"/>
    </row>
    <row r="3859" spans="4:4">
      <c r="D3859" s="140"/>
    </row>
    <row r="3860" spans="4:4">
      <c r="D3860" s="140"/>
    </row>
    <row r="3861" spans="4:4">
      <c r="D3861" s="140"/>
    </row>
    <row r="3862" spans="4:4">
      <c r="D3862" s="140"/>
    </row>
    <row r="3863" spans="4:4">
      <c r="D3863" s="140"/>
    </row>
    <row r="3864" spans="4:4">
      <c r="D3864" s="140"/>
    </row>
    <row r="3865" spans="4:4">
      <c r="D3865" s="140"/>
    </row>
    <row r="3866" spans="4:4">
      <c r="D3866" s="140"/>
    </row>
    <row r="3867" spans="4:4">
      <c r="D3867" s="140"/>
    </row>
    <row r="3868" spans="4:4">
      <c r="D3868" s="140"/>
    </row>
    <row r="3869" spans="4:4">
      <c r="D3869" s="140"/>
    </row>
    <row r="3870" spans="4:4">
      <c r="D3870" s="140"/>
    </row>
    <row r="3871" spans="4:4">
      <c r="D3871" s="140"/>
    </row>
    <row r="3872" spans="4:4">
      <c r="D3872" s="140"/>
    </row>
    <row r="3873" spans="4:4">
      <c r="D3873" s="140"/>
    </row>
    <row r="3874" spans="4:4">
      <c r="D3874" s="140"/>
    </row>
    <row r="3875" spans="4:4">
      <c r="D3875" s="140"/>
    </row>
    <row r="3876" spans="4:4">
      <c r="D3876" s="140"/>
    </row>
    <row r="3877" spans="4:4">
      <c r="D3877" s="140"/>
    </row>
    <row r="3878" spans="4:4">
      <c r="D3878" s="140"/>
    </row>
    <row r="3879" spans="4:4">
      <c r="D3879" s="140"/>
    </row>
    <row r="3880" spans="4:4">
      <c r="D3880" s="140"/>
    </row>
    <row r="3881" spans="4:4">
      <c r="D3881" s="140"/>
    </row>
    <row r="3882" spans="4:4">
      <c r="D3882" s="140"/>
    </row>
    <row r="3883" spans="4:4">
      <c r="D3883" s="140"/>
    </row>
    <row r="3884" spans="4:4">
      <c r="D3884" s="140"/>
    </row>
    <row r="3885" spans="4:4">
      <c r="D3885" s="140"/>
    </row>
    <row r="3886" spans="4:4">
      <c r="D3886" s="140"/>
    </row>
    <row r="3887" spans="4:4">
      <c r="D3887" s="140"/>
    </row>
    <row r="3888" spans="4:4">
      <c r="D3888" s="140"/>
    </row>
    <row r="3889" spans="4:4">
      <c r="D3889" s="140"/>
    </row>
    <row r="3890" spans="4:4">
      <c r="D3890" s="140"/>
    </row>
    <row r="3891" spans="4:4">
      <c r="D3891" s="140"/>
    </row>
    <row r="3892" spans="4:4">
      <c r="D3892" s="140"/>
    </row>
    <row r="3893" spans="4:4">
      <c r="D3893" s="140"/>
    </row>
    <row r="3894" spans="4:4">
      <c r="D3894" s="140"/>
    </row>
    <row r="3895" spans="4:4">
      <c r="D3895" s="140"/>
    </row>
    <row r="3896" spans="4:4">
      <c r="D3896" s="140"/>
    </row>
    <row r="3897" spans="4:4">
      <c r="D3897" s="140"/>
    </row>
    <row r="3898" spans="4:4">
      <c r="D3898" s="140"/>
    </row>
    <row r="3899" spans="4:4">
      <c r="D3899" s="140"/>
    </row>
    <row r="3900" spans="4:4">
      <c r="D3900" s="140"/>
    </row>
    <row r="3901" spans="4:4">
      <c r="D3901" s="140"/>
    </row>
    <row r="3902" spans="4:4">
      <c r="D3902" s="140"/>
    </row>
    <row r="3903" spans="4:4">
      <c r="D3903" s="140"/>
    </row>
    <row r="3904" spans="4:4">
      <c r="D3904" s="140"/>
    </row>
    <row r="3905" spans="4:4">
      <c r="D3905" s="140"/>
    </row>
    <row r="3906" spans="4:4">
      <c r="D3906" s="140"/>
    </row>
    <row r="3907" spans="4:4">
      <c r="D3907" s="140"/>
    </row>
    <row r="3908" spans="4:4">
      <c r="D3908" s="140"/>
    </row>
    <row r="3909" spans="4:4">
      <c r="D3909" s="140"/>
    </row>
    <row r="3910" spans="4:4">
      <c r="D3910" s="140"/>
    </row>
    <row r="3911" spans="4:4">
      <c r="D3911" s="140"/>
    </row>
    <row r="3912" spans="4:4">
      <c r="D3912" s="140"/>
    </row>
    <row r="3913" spans="4:4">
      <c r="D3913" s="140"/>
    </row>
    <row r="3914" spans="4:4">
      <c r="D3914" s="140"/>
    </row>
    <row r="3915" spans="4:4">
      <c r="D3915" s="140"/>
    </row>
    <row r="3916" spans="4:4">
      <c r="D3916" s="140"/>
    </row>
    <row r="3917" spans="4:4">
      <c r="D3917" s="140"/>
    </row>
    <row r="3918" spans="4:4">
      <c r="D3918" s="140"/>
    </row>
    <row r="3919" spans="4:4">
      <c r="D3919" s="140"/>
    </row>
    <row r="3920" spans="4:4">
      <c r="D3920" s="140"/>
    </row>
    <row r="3921" spans="4:4">
      <c r="D3921" s="140"/>
    </row>
    <row r="3922" spans="4:4">
      <c r="D3922" s="140"/>
    </row>
    <row r="3923" spans="4:4">
      <c r="D3923" s="140"/>
    </row>
    <row r="3924" spans="4:4">
      <c r="D3924" s="140"/>
    </row>
    <row r="3925" spans="4:4">
      <c r="D3925" s="140"/>
    </row>
    <row r="3926" spans="4:4">
      <c r="D3926" s="140"/>
    </row>
    <row r="3927" spans="4:4">
      <c r="D3927" s="140"/>
    </row>
    <row r="3928" spans="4:4">
      <c r="D3928" s="140"/>
    </row>
    <row r="3929" spans="4:4">
      <c r="D3929" s="140"/>
    </row>
    <row r="3930" spans="4:4">
      <c r="D3930" s="140"/>
    </row>
    <row r="3931" spans="4:4">
      <c r="D3931" s="140"/>
    </row>
    <row r="3932" spans="4:4">
      <c r="D3932" s="140"/>
    </row>
    <row r="3933" spans="4:4">
      <c r="D3933" s="140"/>
    </row>
    <row r="3934" spans="4:4">
      <c r="D3934" s="140"/>
    </row>
    <row r="3935" spans="4:4">
      <c r="D3935" s="140"/>
    </row>
    <row r="3936" spans="4:4">
      <c r="D3936" s="140"/>
    </row>
    <row r="3937" spans="4:4">
      <c r="D3937" s="140"/>
    </row>
    <row r="3938" spans="4:4">
      <c r="D3938" s="140"/>
    </row>
    <row r="3939" spans="4:4">
      <c r="D3939" s="140"/>
    </row>
    <row r="3940" spans="4:4">
      <c r="D3940" s="140"/>
    </row>
    <row r="3941" spans="4:4">
      <c r="D3941" s="140"/>
    </row>
    <row r="3942" spans="4:4">
      <c r="D3942" s="140"/>
    </row>
    <row r="3943" spans="4:4">
      <c r="D3943" s="140"/>
    </row>
    <row r="3944" spans="4:4">
      <c r="D3944" s="140"/>
    </row>
    <row r="3945" spans="4:4">
      <c r="D3945" s="140"/>
    </row>
    <row r="3946" spans="4:4">
      <c r="D3946" s="140"/>
    </row>
    <row r="3947" spans="4:4">
      <c r="D3947" s="140"/>
    </row>
    <row r="3948" spans="4:4">
      <c r="D3948" s="140"/>
    </row>
    <row r="3949" spans="4:4">
      <c r="D3949" s="140"/>
    </row>
    <row r="3950" spans="4:4">
      <c r="D3950" s="140"/>
    </row>
    <row r="3951" spans="4:4">
      <c r="D3951" s="140"/>
    </row>
    <row r="3952" spans="4:4">
      <c r="D3952" s="140"/>
    </row>
    <row r="3953" spans="4:4">
      <c r="D3953" s="140"/>
    </row>
    <row r="3954" spans="4:4">
      <c r="D3954" s="140"/>
    </row>
    <row r="3955" spans="4:4">
      <c r="D3955" s="140"/>
    </row>
    <row r="3956" spans="4:4">
      <c r="D3956" s="140"/>
    </row>
    <row r="3957" spans="4:4">
      <c r="D3957" s="140"/>
    </row>
    <row r="3958" spans="4:4">
      <c r="D3958" s="140"/>
    </row>
    <row r="3959" spans="4:4">
      <c r="D3959" s="140"/>
    </row>
    <row r="3960" spans="4:4">
      <c r="D3960" s="140"/>
    </row>
    <row r="3961" spans="4:4">
      <c r="D3961" s="140"/>
    </row>
    <row r="3962" spans="4:4">
      <c r="D3962" s="140"/>
    </row>
    <row r="3963" spans="4:4">
      <c r="D3963" s="140"/>
    </row>
    <row r="3964" spans="4:4">
      <c r="D3964" s="140"/>
    </row>
    <row r="3965" spans="4:4">
      <c r="D3965" s="140"/>
    </row>
    <row r="3966" spans="4:4">
      <c r="D3966" s="140"/>
    </row>
    <row r="3967" spans="4:4">
      <c r="D3967" s="140"/>
    </row>
    <row r="3968" spans="4:4">
      <c r="D3968" s="140"/>
    </row>
    <row r="3969" spans="4:4">
      <c r="D3969" s="140"/>
    </row>
    <row r="3970" spans="4:4">
      <c r="D3970" s="140"/>
    </row>
    <row r="3971" spans="4:4">
      <c r="D3971" s="140"/>
    </row>
    <row r="3972" spans="4:4">
      <c r="D3972" s="140"/>
    </row>
    <row r="3973" spans="4:4">
      <c r="D3973" s="140"/>
    </row>
    <row r="3974" spans="4:4">
      <c r="D3974" s="140"/>
    </row>
    <row r="3975" spans="4:4">
      <c r="D3975" s="140"/>
    </row>
    <row r="3976" spans="4:4">
      <c r="D3976" s="140"/>
    </row>
    <row r="3977" spans="4:4">
      <c r="D3977" s="140"/>
    </row>
    <row r="3978" spans="4:4">
      <c r="D3978" s="140"/>
    </row>
    <row r="3979" spans="4:4">
      <c r="D3979" s="140"/>
    </row>
    <row r="3980" spans="4:4">
      <c r="D3980" s="140"/>
    </row>
    <row r="3981" spans="4:4">
      <c r="D3981" s="140"/>
    </row>
    <row r="3982" spans="4:4">
      <c r="D3982" s="140"/>
    </row>
    <row r="3983" spans="4:4">
      <c r="D3983" s="140"/>
    </row>
    <row r="3984" spans="4:4">
      <c r="D3984" s="140"/>
    </row>
    <row r="3985" spans="4:4">
      <c r="D3985" s="140"/>
    </row>
    <row r="3986" spans="4:4">
      <c r="D3986" s="140"/>
    </row>
    <row r="3987" spans="4:4">
      <c r="D3987" s="140"/>
    </row>
    <row r="3988" spans="4:4">
      <c r="D3988" s="140"/>
    </row>
    <row r="3989" spans="4:4">
      <c r="D3989" s="140"/>
    </row>
    <row r="3990" spans="4:4">
      <c r="D3990" s="140"/>
    </row>
    <row r="3991" spans="4:4">
      <c r="D3991" s="140"/>
    </row>
    <row r="3992" spans="4:4">
      <c r="D3992" s="140"/>
    </row>
    <row r="3993" spans="4:4">
      <c r="D3993" s="140"/>
    </row>
    <row r="3994" spans="4:4">
      <c r="D3994" s="140"/>
    </row>
    <row r="3995" spans="4:4">
      <c r="D3995" s="140"/>
    </row>
    <row r="3996" spans="4:4">
      <c r="D3996" s="140"/>
    </row>
    <row r="3997" spans="4:4">
      <c r="D3997" s="140"/>
    </row>
    <row r="3998" spans="4:4">
      <c r="D3998" s="140"/>
    </row>
    <row r="3999" spans="4:4">
      <c r="D3999" s="140"/>
    </row>
    <row r="4000" spans="4:4">
      <c r="D4000" s="140"/>
    </row>
    <row r="4001" spans="4:4">
      <c r="D4001" s="140"/>
    </row>
    <row r="4002" spans="4:4">
      <c r="D4002" s="140"/>
    </row>
    <row r="4003" spans="4:4">
      <c r="D4003" s="140"/>
    </row>
    <row r="4004" spans="4:4">
      <c r="D4004" s="140"/>
    </row>
    <row r="4005" spans="4:4">
      <c r="D4005" s="140"/>
    </row>
    <row r="4006" spans="4:4">
      <c r="D4006" s="140"/>
    </row>
    <row r="4007" spans="4:4">
      <c r="D4007" s="140"/>
    </row>
    <row r="4008" spans="4:4">
      <c r="D4008" s="140"/>
    </row>
    <row r="4009" spans="4:4">
      <c r="D4009" s="140"/>
    </row>
    <row r="4010" spans="4:4">
      <c r="D4010" s="140"/>
    </row>
    <row r="4011" spans="4:4">
      <c r="D4011" s="140"/>
    </row>
    <row r="4012" spans="4:4">
      <c r="D4012" s="140"/>
    </row>
    <row r="4013" spans="4:4">
      <c r="D4013" s="140"/>
    </row>
    <row r="4014" spans="4:4">
      <c r="D4014" s="140"/>
    </row>
    <row r="4015" spans="4:4">
      <c r="D4015" s="140"/>
    </row>
    <row r="4016" spans="4:4">
      <c r="D4016" s="140"/>
    </row>
    <row r="4017" spans="4:4">
      <c r="D4017" s="140"/>
    </row>
    <row r="4018" spans="4:4">
      <c r="D4018" s="140"/>
    </row>
    <row r="4019" spans="4:4">
      <c r="D4019" s="140"/>
    </row>
    <row r="4020" spans="4:4">
      <c r="D4020" s="140"/>
    </row>
    <row r="4021" spans="4:4">
      <c r="D4021" s="140"/>
    </row>
    <row r="4022" spans="4:4">
      <c r="D4022" s="140"/>
    </row>
    <row r="4023" spans="4:4">
      <c r="D4023" s="140"/>
    </row>
    <row r="4024" spans="4:4">
      <c r="D4024" s="140"/>
    </row>
    <row r="4025" spans="4:4">
      <c r="D4025" s="140"/>
    </row>
    <row r="4026" spans="4:4">
      <c r="D4026" s="140"/>
    </row>
    <row r="4027" spans="4:4">
      <c r="D4027" s="140"/>
    </row>
    <row r="4028" spans="4:4">
      <c r="D4028" s="140"/>
    </row>
    <row r="4029" spans="4:4">
      <c r="D4029" s="140"/>
    </row>
    <row r="4030" spans="4:4">
      <c r="D4030" s="140"/>
    </row>
    <row r="4031" spans="4:4">
      <c r="D4031" s="140"/>
    </row>
    <row r="4032" spans="4:4">
      <c r="D4032" s="140"/>
    </row>
    <row r="4033" spans="4:4">
      <c r="D4033" s="140"/>
    </row>
    <row r="4034" spans="4:4">
      <c r="D4034" s="140"/>
    </row>
    <row r="4035" spans="4:4">
      <c r="D4035" s="140"/>
    </row>
    <row r="4036" spans="4:4">
      <c r="D4036" s="140"/>
    </row>
    <row r="4037" spans="4:4">
      <c r="D4037" s="140"/>
    </row>
    <row r="4038" spans="4:4">
      <c r="D4038" s="140"/>
    </row>
    <row r="4039" spans="4:4">
      <c r="D4039" s="140"/>
    </row>
    <row r="4040" spans="4:4">
      <c r="D4040" s="140"/>
    </row>
    <row r="4041" spans="4:4">
      <c r="D4041" s="140"/>
    </row>
    <row r="4042" spans="4:4">
      <c r="D4042" s="140"/>
    </row>
    <row r="4043" spans="4:4">
      <c r="D4043" s="140"/>
    </row>
    <row r="4044" spans="4:4">
      <c r="D4044" s="140"/>
    </row>
    <row r="4045" spans="4:4">
      <c r="D4045" s="140"/>
    </row>
    <row r="4046" spans="4:4">
      <c r="D4046" s="140"/>
    </row>
    <row r="4047" spans="4:4">
      <c r="D4047" s="140"/>
    </row>
    <row r="4048" spans="4:4">
      <c r="D4048" s="140"/>
    </row>
    <row r="4049" spans="4:4">
      <c r="D4049" s="140"/>
    </row>
    <row r="4050" spans="4:4">
      <c r="D4050" s="140"/>
    </row>
    <row r="4051" spans="4:4">
      <c r="D4051" s="140"/>
    </row>
    <row r="4052" spans="4:4">
      <c r="D4052" s="140"/>
    </row>
    <row r="4053" spans="4:4">
      <c r="D4053" s="140"/>
    </row>
    <row r="4054" spans="4:4">
      <c r="D4054" s="140"/>
    </row>
    <row r="4055" spans="4:4">
      <c r="D4055" s="140"/>
    </row>
    <row r="4056" spans="4:4">
      <c r="D4056" s="140"/>
    </row>
    <row r="4057" spans="4:4">
      <c r="D4057" s="140"/>
    </row>
    <row r="4058" spans="4:4">
      <c r="D4058" s="140"/>
    </row>
    <row r="4059" spans="4:4">
      <c r="D4059" s="140"/>
    </row>
    <row r="4060" spans="4:4">
      <c r="D4060" s="140"/>
    </row>
    <row r="4061" spans="4:4">
      <c r="D4061" s="140"/>
    </row>
    <row r="4062" spans="4:4">
      <c r="D4062" s="140"/>
    </row>
    <row r="4063" spans="4:4">
      <c r="D4063" s="140"/>
    </row>
    <row r="4064" spans="4:4">
      <c r="D4064" s="140"/>
    </row>
    <row r="4065" spans="4:4">
      <c r="D4065" s="140"/>
    </row>
    <row r="4066" spans="4:4">
      <c r="D4066" s="140"/>
    </row>
    <row r="4067" spans="4:4">
      <c r="D4067" s="140"/>
    </row>
    <row r="4068" spans="4:4">
      <c r="D4068" s="140"/>
    </row>
    <row r="4069" spans="4:4">
      <c r="D4069" s="140"/>
    </row>
    <row r="4070" spans="4:4">
      <c r="D4070" s="140"/>
    </row>
    <row r="4071" spans="4:4">
      <c r="D4071" s="140"/>
    </row>
    <row r="4072" spans="4:4">
      <c r="D4072" s="140"/>
    </row>
    <row r="4073" spans="4:4">
      <c r="D4073" s="140"/>
    </row>
    <row r="4074" spans="4:4">
      <c r="D4074" s="140"/>
    </row>
    <row r="4075" spans="4:4">
      <c r="D4075" s="140"/>
    </row>
    <row r="4076" spans="4:4">
      <c r="D4076" s="140"/>
    </row>
    <row r="4077" spans="4:4">
      <c r="D4077" s="140"/>
    </row>
    <row r="4078" spans="4:4">
      <c r="D4078" s="140"/>
    </row>
    <row r="4079" spans="4:4">
      <c r="D4079" s="140"/>
    </row>
    <row r="4080" spans="4:4">
      <c r="D4080" s="140"/>
    </row>
    <row r="4081" spans="4:4">
      <c r="D4081" s="140"/>
    </row>
    <row r="4082" spans="4:4">
      <c r="D4082" s="140"/>
    </row>
    <row r="4083" spans="4:4">
      <c r="D4083" s="140"/>
    </row>
    <row r="4084" spans="4:4">
      <c r="D4084" s="140"/>
    </row>
    <row r="4085" spans="4:4">
      <c r="D4085" s="140"/>
    </row>
    <row r="4086" spans="4:4">
      <c r="D4086" s="140"/>
    </row>
    <row r="4087" spans="4:4">
      <c r="D4087" s="140"/>
    </row>
    <row r="4088" spans="4:4">
      <c r="D4088" s="140"/>
    </row>
    <row r="4089" spans="4:4">
      <c r="D4089" s="140"/>
    </row>
    <row r="4090" spans="4:4">
      <c r="D4090" s="140"/>
    </row>
    <row r="4091" spans="4:4">
      <c r="D4091" s="140"/>
    </row>
    <row r="4092" spans="4:4">
      <c r="D4092" s="140"/>
    </row>
    <row r="4093" spans="4:4">
      <c r="D4093" s="140"/>
    </row>
    <row r="4094" spans="4:4">
      <c r="D4094" s="140"/>
    </row>
    <row r="4095" spans="4:4">
      <c r="D4095" s="140"/>
    </row>
    <row r="4096" spans="4:4">
      <c r="D4096" s="140"/>
    </row>
    <row r="4097" spans="4:4">
      <c r="D4097" s="140"/>
    </row>
    <row r="4098" spans="4:4">
      <c r="D4098" s="140"/>
    </row>
    <row r="4099" spans="4:4">
      <c r="D4099" s="140"/>
    </row>
    <row r="4100" spans="4:4">
      <c r="D4100" s="140"/>
    </row>
    <row r="4101" spans="4:4">
      <c r="D4101" s="140"/>
    </row>
    <row r="4102" spans="4:4">
      <c r="D4102" s="140"/>
    </row>
    <row r="4103" spans="4:4">
      <c r="D4103" s="140"/>
    </row>
    <row r="4104" spans="4:4">
      <c r="D4104" s="140"/>
    </row>
    <row r="4105" spans="4:4">
      <c r="D4105" s="140"/>
    </row>
    <row r="4106" spans="4:4">
      <c r="D4106" s="140"/>
    </row>
    <row r="4107" spans="4:4">
      <c r="D4107" s="140"/>
    </row>
    <row r="4108" spans="4:4">
      <c r="D4108" s="140"/>
    </row>
    <row r="4109" spans="4:4">
      <c r="D4109" s="140"/>
    </row>
    <row r="4110" spans="4:4">
      <c r="D4110" s="140"/>
    </row>
    <row r="4111" spans="4:4">
      <c r="D4111" s="140"/>
    </row>
    <row r="4112" spans="4:4">
      <c r="D4112" s="140"/>
    </row>
    <row r="4113" spans="4:4">
      <c r="D4113" s="140"/>
    </row>
    <row r="4114" spans="4:4">
      <c r="D4114" s="140"/>
    </row>
    <row r="4115" spans="4:4">
      <c r="D4115" s="140"/>
    </row>
    <row r="4116" spans="4:4">
      <c r="D4116" s="140"/>
    </row>
    <row r="4117" spans="4:4">
      <c r="D4117" s="140"/>
    </row>
    <row r="4118" spans="4:4">
      <c r="D4118" s="140"/>
    </row>
    <row r="4119" spans="4:4">
      <c r="D4119" s="140"/>
    </row>
    <row r="4120" spans="4:4">
      <c r="D4120" s="140"/>
    </row>
    <row r="4121" spans="4:4">
      <c r="D4121" s="140"/>
    </row>
    <row r="4122" spans="4:4">
      <c r="D4122" s="140"/>
    </row>
    <row r="4123" spans="4:4">
      <c r="D4123" s="140"/>
    </row>
    <row r="4124" spans="4:4">
      <c r="D4124" s="140"/>
    </row>
    <row r="4125" spans="4:4">
      <c r="D4125" s="140"/>
    </row>
    <row r="4126" spans="4:4">
      <c r="D4126" s="140"/>
    </row>
    <row r="4127" spans="4:4">
      <c r="D4127" s="140"/>
    </row>
    <row r="4128" spans="4:4">
      <c r="D4128" s="140"/>
    </row>
    <row r="4129" spans="4:4">
      <c r="D4129" s="140"/>
    </row>
    <row r="4130" spans="4:4">
      <c r="D4130" s="140"/>
    </row>
    <row r="4131" spans="4:4">
      <c r="D4131" s="140"/>
    </row>
    <row r="4132" spans="4:4">
      <c r="D4132" s="140"/>
    </row>
    <row r="4133" spans="4:4">
      <c r="D4133" s="140"/>
    </row>
    <row r="4134" spans="4:4">
      <c r="D4134" s="140"/>
    </row>
    <row r="4135" spans="4:4">
      <c r="D4135" s="140"/>
    </row>
    <row r="4136" spans="4:4">
      <c r="D4136" s="140"/>
    </row>
    <row r="4137" spans="4:4">
      <c r="D4137" s="140"/>
    </row>
    <row r="4138" spans="4:4">
      <c r="D4138" s="140"/>
    </row>
    <row r="4139" spans="4:4">
      <c r="D4139" s="140"/>
    </row>
    <row r="4140" spans="4:4">
      <c r="D4140" s="140"/>
    </row>
    <row r="4141" spans="4:4">
      <c r="D4141" s="140"/>
    </row>
    <row r="4142" spans="4:4">
      <c r="D4142" s="140"/>
    </row>
    <row r="4143" spans="4:4">
      <c r="D4143" s="140"/>
    </row>
    <row r="4144" spans="4:4">
      <c r="D4144" s="140"/>
    </row>
    <row r="4145" spans="4:4">
      <c r="D4145" s="140"/>
    </row>
    <row r="4146" spans="4:4">
      <c r="D4146" s="140"/>
    </row>
    <row r="4147" spans="4:4">
      <c r="D4147" s="140"/>
    </row>
    <row r="4148" spans="4:4">
      <c r="D4148" s="140"/>
    </row>
    <row r="4149" spans="4:4">
      <c r="D4149" s="140"/>
    </row>
    <row r="4150" spans="4:4">
      <c r="D4150" s="140"/>
    </row>
    <row r="4151" spans="4:4">
      <c r="D4151" s="140"/>
    </row>
    <row r="4152" spans="4:4">
      <c r="D4152" s="140"/>
    </row>
    <row r="4153" spans="4:4">
      <c r="D4153" s="140"/>
    </row>
    <row r="4154" spans="4:4">
      <c r="D4154" s="140"/>
    </row>
    <row r="4155" spans="4:4">
      <c r="D4155" s="140"/>
    </row>
    <row r="4156" spans="4:4">
      <c r="D4156" s="140"/>
    </row>
    <row r="4157" spans="4:4">
      <c r="D4157" s="140"/>
    </row>
    <row r="4158" spans="4:4">
      <c r="D4158" s="140"/>
    </row>
    <row r="4159" spans="4:4">
      <c r="D4159" s="140"/>
    </row>
    <row r="4160" spans="4:4">
      <c r="D4160" s="140"/>
    </row>
    <row r="4161" spans="4:4">
      <c r="D4161" s="140"/>
    </row>
    <row r="4162" spans="4:4">
      <c r="D4162" s="140"/>
    </row>
    <row r="4163" spans="4:4">
      <c r="D4163" s="140"/>
    </row>
    <row r="4164" spans="4:4">
      <c r="D4164" s="140"/>
    </row>
    <row r="4165" spans="4:4">
      <c r="D4165" s="140"/>
    </row>
    <row r="4166" spans="4:4">
      <c r="D4166" s="140"/>
    </row>
    <row r="4167" spans="4:4">
      <c r="D4167" s="140"/>
    </row>
    <row r="4168" spans="4:4">
      <c r="D4168" s="140"/>
    </row>
    <row r="4169" spans="4:4">
      <c r="D4169" s="140"/>
    </row>
    <row r="4170" spans="4:4">
      <c r="D4170" s="140"/>
    </row>
    <row r="4171" spans="4:4">
      <c r="D4171" s="140"/>
    </row>
    <row r="4172" spans="4:4">
      <c r="D4172" s="140"/>
    </row>
    <row r="4173" spans="4:4">
      <c r="D4173" s="140"/>
    </row>
    <row r="4174" spans="4:4">
      <c r="D4174" s="140"/>
    </row>
    <row r="4175" spans="4:4">
      <c r="D4175" s="140"/>
    </row>
    <row r="4176" spans="4:4">
      <c r="D4176" s="140"/>
    </row>
    <row r="4177" spans="4:4">
      <c r="D4177" s="140"/>
    </row>
    <row r="4178" spans="4:4">
      <c r="D4178" s="140"/>
    </row>
    <row r="4179" spans="4:4">
      <c r="D4179" s="140"/>
    </row>
    <row r="4180" spans="4:4">
      <c r="D4180" s="140"/>
    </row>
    <row r="4181" spans="4:4">
      <c r="D4181" s="140"/>
    </row>
    <row r="4182" spans="4:4">
      <c r="D4182" s="140"/>
    </row>
    <row r="4183" spans="4:4">
      <c r="D4183" s="140"/>
    </row>
    <row r="4184" spans="4:4">
      <c r="D4184" s="140"/>
    </row>
    <row r="4185" spans="4:4">
      <c r="D4185" s="140"/>
    </row>
    <row r="4186" spans="4:4">
      <c r="D4186" s="140"/>
    </row>
    <row r="4187" spans="4:4">
      <c r="D4187" s="140"/>
    </row>
    <row r="4188" spans="4:4">
      <c r="D4188" s="140"/>
    </row>
    <row r="4189" spans="4:4">
      <c r="D4189" s="140"/>
    </row>
    <row r="4190" spans="4:4">
      <c r="D4190" s="140"/>
    </row>
    <row r="4191" spans="4:4">
      <c r="D4191" s="140"/>
    </row>
    <row r="4192" spans="4:4">
      <c r="D4192" s="140"/>
    </row>
    <row r="4193" spans="4:4">
      <c r="D4193" s="140"/>
    </row>
    <row r="4194" spans="4:4">
      <c r="D4194" s="140"/>
    </row>
    <row r="4195" spans="4:4">
      <c r="D4195" s="140"/>
    </row>
    <row r="4196" spans="4:4">
      <c r="D4196" s="140"/>
    </row>
    <row r="4197" spans="4:4">
      <c r="D4197" s="140"/>
    </row>
    <row r="4198" spans="4:4">
      <c r="D4198" s="140"/>
    </row>
    <row r="4199" spans="4:4">
      <c r="D4199" s="140"/>
    </row>
    <row r="4200" spans="4:4">
      <c r="D4200" s="140"/>
    </row>
    <row r="4201" spans="4:4">
      <c r="D4201" s="140"/>
    </row>
    <row r="4202" spans="4:4">
      <c r="D4202" s="140"/>
    </row>
    <row r="4203" spans="4:4">
      <c r="D4203" s="140"/>
    </row>
    <row r="4204" spans="4:4">
      <c r="D4204" s="140"/>
    </row>
    <row r="4205" spans="4:4">
      <c r="D4205" s="140"/>
    </row>
    <row r="4206" spans="4:4">
      <c r="D4206" s="140"/>
    </row>
    <row r="4207" spans="4:4">
      <c r="D4207" s="140"/>
    </row>
    <row r="4208" spans="4:4">
      <c r="D4208" s="140"/>
    </row>
    <row r="4209" spans="4:4">
      <c r="D4209" s="140"/>
    </row>
    <row r="4210" spans="4:4">
      <c r="D4210" s="140"/>
    </row>
    <row r="4211" spans="4:4">
      <c r="D4211" s="140"/>
    </row>
    <row r="4212" spans="4:4">
      <c r="D4212" s="140"/>
    </row>
    <row r="4213" spans="4:4">
      <c r="D4213" s="140"/>
    </row>
    <row r="4214" spans="4:4">
      <c r="D4214" s="140"/>
    </row>
    <row r="4215" spans="4:4">
      <c r="D4215" s="140"/>
    </row>
    <row r="4216" spans="4:4">
      <c r="D4216" s="140"/>
    </row>
    <row r="4217" spans="4:4">
      <c r="D4217" s="140"/>
    </row>
    <row r="4218" spans="4:4">
      <c r="D4218" s="140"/>
    </row>
    <row r="4219" spans="4:4">
      <c r="D4219" s="140"/>
    </row>
    <row r="4220" spans="4:4">
      <c r="D4220" s="140"/>
    </row>
    <row r="4221" spans="4:4">
      <c r="D4221" s="140"/>
    </row>
    <row r="4222" spans="4:4">
      <c r="D4222" s="140"/>
    </row>
    <row r="4223" spans="4:4">
      <c r="D4223" s="140"/>
    </row>
    <row r="4224" spans="4:4">
      <c r="D4224" s="140"/>
    </row>
    <row r="4225" spans="4:4">
      <c r="D4225" s="140"/>
    </row>
    <row r="4226" spans="4:4">
      <c r="D4226" s="140"/>
    </row>
    <row r="4227" spans="4:4">
      <c r="D4227" s="140"/>
    </row>
    <row r="4228" spans="4:4">
      <c r="D4228" s="140"/>
    </row>
    <row r="4229" spans="4:4">
      <c r="D4229" s="140"/>
    </row>
    <row r="4230" spans="4:4">
      <c r="D4230" s="140"/>
    </row>
    <row r="4231" spans="4:4">
      <c r="D4231" s="140"/>
    </row>
    <row r="4232" spans="4:4">
      <c r="D4232" s="140"/>
    </row>
    <row r="4233" spans="4:4">
      <c r="D4233" s="140"/>
    </row>
    <row r="4234" spans="4:4">
      <c r="D4234" s="140"/>
    </row>
    <row r="4235" spans="4:4">
      <c r="D4235" s="140"/>
    </row>
    <row r="4236" spans="4:4">
      <c r="D4236" s="140"/>
    </row>
    <row r="4237" spans="4:4">
      <c r="D4237" s="140"/>
    </row>
    <row r="4238" spans="4:4">
      <c r="D4238" s="140"/>
    </row>
    <row r="4239" spans="4:4">
      <c r="D4239" s="140"/>
    </row>
    <row r="4240" spans="4:4">
      <c r="D4240" s="140"/>
    </row>
    <row r="4241" spans="4:4">
      <c r="D4241" s="140"/>
    </row>
    <row r="4242" spans="4:4">
      <c r="D4242" s="140"/>
    </row>
    <row r="4243" spans="4:4">
      <c r="D4243" s="140"/>
    </row>
    <row r="4244" spans="4:4">
      <c r="D4244" s="140"/>
    </row>
    <row r="4245" spans="4:4">
      <c r="D4245" s="140"/>
    </row>
    <row r="4246" spans="4:4">
      <c r="D4246" s="140"/>
    </row>
    <row r="4247" spans="4:4">
      <c r="D4247" s="140"/>
    </row>
    <row r="4248" spans="4:4">
      <c r="D4248" s="140"/>
    </row>
    <row r="4249" spans="4:4">
      <c r="D4249" s="140"/>
    </row>
    <row r="4250" spans="4:4">
      <c r="D4250" s="140"/>
    </row>
    <row r="4251" spans="4:4">
      <c r="D4251" s="140"/>
    </row>
    <row r="4252" spans="4:4">
      <c r="D4252" s="140"/>
    </row>
    <row r="4253" spans="4:4">
      <c r="D4253" s="140"/>
    </row>
    <row r="4254" spans="4:4">
      <c r="D4254" s="140"/>
    </row>
    <row r="4255" spans="4:4">
      <c r="D4255" s="140"/>
    </row>
    <row r="4256" spans="4:4">
      <c r="D4256" s="140"/>
    </row>
    <row r="4257" spans="4:4">
      <c r="D4257" s="140"/>
    </row>
    <row r="4258" spans="4:4">
      <c r="D4258" s="140"/>
    </row>
    <row r="4259" spans="4:4">
      <c r="D4259" s="140"/>
    </row>
    <row r="4260" spans="4:4">
      <c r="D4260" s="140"/>
    </row>
    <row r="4261" spans="4:4">
      <c r="D4261" s="140"/>
    </row>
    <row r="4262" spans="4:4">
      <c r="D4262" s="140"/>
    </row>
    <row r="4263" spans="4:4">
      <c r="D4263" s="140"/>
    </row>
    <row r="4264" spans="4:4">
      <c r="D4264" s="140"/>
    </row>
    <row r="4265" spans="4:4">
      <c r="D4265" s="140"/>
    </row>
    <row r="4266" spans="4:4">
      <c r="D4266" s="140"/>
    </row>
    <row r="4267" spans="4:4">
      <c r="D4267" s="140"/>
    </row>
    <row r="4268" spans="4:4">
      <c r="D4268" s="140"/>
    </row>
    <row r="4269" spans="4:4">
      <c r="D4269" s="140"/>
    </row>
    <row r="4270" spans="4:4">
      <c r="D4270" s="140"/>
    </row>
    <row r="4271" spans="4:4">
      <c r="D4271" s="140"/>
    </row>
    <row r="4272" spans="4:4">
      <c r="D4272" s="140"/>
    </row>
    <row r="4273" spans="4:4">
      <c r="D4273" s="140"/>
    </row>
    <row r="4274" spans="4:4">
      <c r="D4274" s="140"/>
    </row>
    <row r="4275" spans="4:4">
      <c r="D4275" s="140"/>
    </row>
    <row r="4276" spans="4:4">
      <c r="D4276" s="140"/>
    </row>
    <row r="4277" spans="4:4">
      <c r="D4277" s="140"/>
    </row>
    <row r="4278" spans="4:4">
      <c r="D4278" s="140"/>
    </row>
    <row r="4279" spans="4:4">
      <c r="D4279" s="140"/>
    </row>
    <row r="4280" spans="4:4">
      <c r="D4280" s="140"/>
    </row>
    <row r="4281" spans="4:4">
      <c r="D4281" s="140"/>
    </row>
    <row r="4282" spans="4:4">
      <c r="D4282" s="140"/>
    </row>
    <row r="4283" spans="4:4">
      <c r="D4283" s="140"/>
    </row>
    <row r="4284" spans="4:4">
      <c r="D4284" s="140"/>
    </row>
    <row r="4285" spans="4:4">
      <c r="D4285" s="140"/>
    </row>
    <row r="4286" spans="4:4">
      <c r="D4286" s="140"/>
    </row>
    <row r="4287" spans="4:4">
      <c r="D4287" s="140"/>
    </row>
    <row r="4288" spans="4:4">
      <c r="D4288" s="140"/>
    </row>
    <row r="4289" spans="4:4">
      <c r="D4289" s="140"/>
    </row>
    <row r="4290" spans="4:4">
      <c r="D4290" s="140"/>
    </row>
    <row r="4291" spans="4:4">
      <c r="D4291" s="140"/>
    </row>
    <row r="4292" spans="4:4">
      <c r="D4292" s="140"/>
    </row>
    <row r="4293" spans="4:4">
      <c r="D4293" s="140"/>
    </row>
    <row r="4294" spans="4:4">
      <c r="D4294" s="140"/>
    </row>
    <row r="4295" spans="4:4">
      <c r="D4295" s="140"/>
    </row>
    <row r="4296" spans="4:4">
      <c r="D4296" s="140"/>
    </row>
    <row r="4297" spans="4:4">
      <c r="D4297" s="140"/>
    </row>
    <row r="4298" spans="4:4">
      <c r="D4298" s="140"/>
    </row>
    <row r="4299" spans="4:4">
      <c r="D4299" s="140"/>
    </row>
    <row r="4300" spans="4:4">
      <c r="D4300" s="140"/>
    </row>
    <row r="4301" spans="4:4">
      <c r="D4301" s="140"/>
    </row>
    <row r="4302" spans="4:4">
      <c r="D4302" s="140"/>
    </row>
    <row r="4303" spans="4:4">
      <c r="D4303" s="140"/>
    </row>
    <row r="4304" spans="4:4">
      <c r="D4304" s="140"/>
    </row>
    <row r="4305" spans="4:4">
      <c r="D4305" s="140"/>
    </row>
    <row r="4306" spans="4:4">
      <c r="D4306" s="140"/>
    </row>
    <row r="4307" spans="4:4">
      <c r="D4307" s="140"/>
    </row>
    <row r="4308" spans="4:4">
      <c r="D4308" s="140"/>
    </row>
    <row r="4309" spans="4:4">
      <c r="D4309" s="140"/>
    </row>
    <row r="4310" spans="4:4">
      <c r="D4310" s="140"/>
    </row>
    <row r="4311" spans="4:4">
      <c r="D4311" s="140"/>
    </row>
    <row r="4312" spans="4:4">
      <c r="D4312" s="140"/>
    </row>
    <row r="4313" spans="4:4">
      <c r="D4313" s="140"/>
    </row>
    <row r="4314" spans="4:4">
      <c r="D4314" s="140"/>
    </row>
    <row r="4315" spans="4:4">
      <c r="D4315" s="140"/>
    </row>
    <row r="4316" spans="4:4">
      <c r="D4316" s="140"/>
    </row>
    <row r="4317" spans="4:4">
      <c r="D4317" s="140"/>
    </row>
    <row r="4318" spans="4:4">
      <c r="D4318" s="140"/>
    </row>
    <row r="4319" spans="4:4">
      <c r="D4319" s="140"/>
    </row>
    <row r="4320" spans="4:4">
      <c r="D4320" s="140"/>
    </row>
    <row r="4321" spans="4:4">
      <c r="D4321" s="140"/>
    </row>
    <row r="4322" spans="4:4">
      <c r="D4322" s="140"/>
    </row>
    <row r="4323" spans="4:4">
      <c r="D4323" s="140"/>
    </row>
    <row r="4324" spans="4:4">
      <c r="D4324" s="140"/>
    </row>
    <row r="4325" spans="4:4">
      <c r="D4325" s="140"/>
    </row>
    <row r="4326" spans="4:4">
      <c r="D4326" s="140"/>
    </row>
    <row r="4327" spans="4:4">
      <c r="D4327" s="140"/>
    </row>
    <row r="4328" spans="4:4">
      <c r="D4328" s="140"/>
    </row>
    <row r="4329" spans="4:4">
      <c r="D4329" s="140"/>
    </row>
    <row r="4330" spans="4:4">
      <c r="D4330" s="140"/>
    </row>
    <row r="4331" spans="4:4">
      <c r="D4331" s="140"/>
    </row>
    <row r="4332" spans="4:4">
      <c r="D4332" s="140"/>
    </row>
    <row r="4333" spans="4:4">
      <c r="D4333" s="140"/>
    </row>
    <row r="4334" spans="4:4">
      <c r="D4334" s="140"/>
    </row>
    <row r="4335" spans="4:4">
      <c r="D4335" s="140"/>
    </row>
    <row r="4336" spans="4:4">
      <c r="D4336" s="140"/>
    </row>
    <row r="4337" spans="4:4">
      <c r="D4337" s="140"/>
    </row>
    <row r="4338" spans="4:4">
      <c r="D4338" s="140"/>
    </row>
    <row r="4339" spans="4:4">
      <c r="D4339" s="140"/>
    </row>
    <row r="4340" spans="4:4">
      <c r="D4340" s="140"/>
    </row>
    <row r="4341" spans="4:4">
      <c r="D4341" s="140"/>
    </row>
    <row r="4342" spans="4:4">
      <c r="D4342" s="140"/>
    </row>
    <row r="4343" spans="4:4">
      <c r="D4343" s="140"/>
    </row>
    <row r="4344" spans="4:4">
      <c r="D4344" s="140"/>
    </row>
    <row r="4345" spans="4:4">
      <c r="D4345" s="140"/>
    </row>
    <row r="4346" spans="4:4">
      <c r="D4346" s="140"/>
    </row>
    <row r="4347" spans="4:4">
      <c r="D4347" s="140"/>
    </row>
    <row r="4348" spans="4:4">
      <c r="D4348" s="140"/>
    </row>
    <row r="4349" spans="4:4">
      <c r="D4349" s="140"/>
    </row>
    <row r="4350" spans="4:4">
      <c r="D4350" s="140"/>
    </row>
    <row r="4351" spans="4:4">
      <c r="D4351" s="140"/>
    </row>
    <row r="4352" spans="4:4">
      <c r="D4352" s="140"/>
    </row>
    <row r="4353" spans="4:4">
      <c r="D4353" s="140"/>
    </row>
    <row r="4354" spans="4:4">
      <c r="D4354" s="140"/>
    </row>
    <row r="4355" spans="4:4">
      <c r="D4355" s="140"/>
    </row>
    <row r="4356" spans="4:4">
      <c r="D4356" s="140"/>
    </row>
    <row r="4357" spans="4:4">
      <c r="D4357" s="140"/>
    </row>
    <row r="4358" spans="4:4">
      <c r="D4358" s="140"/>
    </row>
    <row r="4359" spans="4:4">
      <c r="D4359" s="140"/>
    </row>
    <row r="4360" spans="4:4">
      <c r="D4360" s="140"/>
    </row>
    <row r="4361" spans="4:4">
      <c r="D4361" s="140"/>
    </row>
    <row r="4362" spans="4:4">
      <c r="D4362" s="140"/>
    </row>
    <row r="4363" spans="4:4">
      <c r="D4363" s="140"/>
    </row>
    <row r="4364" spans="4:4">
      <c r="D4364" s="140"/>
    </row>
    <row r="4365" spans="4:4">
      <c r="D4365" s="140"/>
    </row>
    <row r="4366" spans="4:4">
      <c r="D4366" s="140"/>
    </row>
    <row r="4367" spans="4:4">
      <c r="D4367" s="140"/>
    </row>
    <row r="4368" spans="4:4">
      <c r="D4368" s="140"/>
    </row>
    <row r="4369" spans="4:4">
      <c r="D4369" s="140"/>
    </row>
    <row r="4370" spans="4:4">
      <c r="D4370" s="140"/>
    </row>
    <row r="4371" spans="4:4">
      <c r="D4371" s="140"/>
    </row>
    <row r="4372" spans="4:4">
      <c r="D4372" s="140"/>
    </row>
    <row r="4373" spans="4:4">
      <c r="D4373" s="140"/>
    </row>
    <row r="4374" spans="4:4">
      <c r="D4374" s="140"/>
    </row>
    <row r="4375" spans="4:4">
      <c r="D4375" s="140"/>
    </row>
    <row r="4376" spans="4:4">
      <c r="D4376" s="140"/>
    </row>
    <row r="4377" spans="4:4">
      <c r="D4377" s="140"/>
    </row>
    <row r="4378" spans="4:4">
      <c r="D4378" s="140"/>
    </row>
    <row r="4379" spans="4:4">
      <c r="D4379" s="140"/>
    </row>
    <row r="4380" spans="4:4">
      <c r="D4380" s="140"/>
    </row>
    <row r="4381" spans="4:4">
      <c r="D4381" s="140"/>
    </row>
    <row r="4382" spans="4:4">
      <c r="D4382" s="140"/>
    </row>
    <row r="4383" spans="4:4">
      <c r="D4383" s="140"/>
    </row>
    <row r="4384" spans="4:4">
      <c r="D4384" s="140"/>
    </row>
    <row r="4385" spans="4:4">
      <c r="D4385" s="140"/>
    </row>
    <row r="4386" spans="4:4">
      <c r="D4386" s="140"/>
    </row>
    <row r="4387" spans="4:4">
      <c r="D4387" s="140"/>
    </row>
    <row r="4388" spans="4:4">
      <c r="D4388" s="140"/>
    </row>
    <row r="4389" spans="4:4">
      <c r="D4389" s="140"/>
    </row>
    <row r="4390" spans="4:4">
      <c r="D4390" s="140"/>
    </row>
    <row r="4391" spans="4:4">
      <c r="D4391" s="140"/>
    </row>
    <row r="4392" spans="4:4">
      <c r="D4392" s="140"/>
    </row>
    <row r="4393" spans="4:4">
      <c r="D4393" s="140"/>
    </row>
    <row r="4394" spans="4:4">
      <c r="D4394" s="140"/>
    </row>
    <row r="4395" spans="4:4">
      <c r="D4395" s="140"/>
    </row>
    <row r="4396" spans="4:4">
      <c r="D4396" s="140"/>
    </row>
    <row r="4397" spans="4:4">
      <c r="D4397" s="140"/>
    </row>
    <row r="4398" spans="4:4">
      <c r="D4398" s="140"/>
    </row>
    <row r="4399" spans="4:4">
      <c r="D4399" s="140"/>
    </row>
    <row r="4400" spans="4:4">
      <c r="D4400" s="140"/>
    </row>
    <row r="4401" spans="4:4">
      <c r="D4401" s="140"/>
    </row>
    <row r="4402" spans="4:4">
      <c r="D4402" s="140"/>
    </row>
    <row r="4403" spans="4:4">
      <c r="D4403" s="140"/>
    </row>
    <row r="4404" spans="4:4">
      <c r="D4404" s="140"/>
    </row>
    <row r="4405" spans="4:4">
      <c r="D4405" s="140"/>
    </row>
    <row r="4406" spans="4:4">
      <c r="D4406" s="140"/>
    </row>
    <row r="4407" spans="4:4">
      <c r="D4407" s="140"/>
    </row>
    <row r="4408" spans="4:4">
      <c r="D4408" s="140"/>
    </row>
    <row r="4409" spans="4:4">
      <c r="D4409" s="140"/>
    </row>
    <row r="4410" spans="4:4">
      <c r="D4410" s="140"/>
    </row>
    <row r="4411" spans="4:4">
      <c r="D4411" s="140"/>
    </row>
    <row r="4412" spans="4:4">
      <c r="D4412" s="140"/>
    </row>
    <row r="4413" spans="4:4">
      <c r="D4413" s="140"/>
    </row>
    <row r="4414" spans="4:4">
      <c r="D4414" s="140"/>
    </row>
    <row r="4415" spans="4:4">
      <c r="D4415" s="140"/>
    </row>
    <row r="4416" spans="4:4">
      <c r="D4416" s="140"/>
    </row>
    <row r="4417" spans="4:4">
      <c r="D4417" s="140"/>
    </row>
    <row r="4418" spans="4:4">
      <c r="D4418" s="140"/>
    </row>
    <row r="4419" spans="4:4">
      <c r="D4419" s="140"/>
    </row>
    <row r="4420" spans="4:4">
      <c r="D4420" s="140"/>
    </row>
    <row r="4421" spans="4:4">
      <c r="D4421" s="140"/>
    </row>
    <row r="4422" spans="4:4">
      <c r="D4422" s="140"/>
    </row>
    <row r="4423" spans="4:4">
      <c r="D4423" s="140"/>
    </row>
    <row r="4424" spans="4:4">
      <c r="D4424" s="140"/>
    </row>
    <row r="4425" spans="4:4">
      <c r="D4425" s="140"/>
    </row>
    <row r="4426" spans="4:4">
      <c r="D4426" s="140"/>
    </row>
    <row r="4427" spans="4:4">
      <c r="D4427" s="140"/>
    </row>
    <row r="4428" spans="4:4">
      <c r="D4428" s="140"/>
    </row>
    <row r="4429" spans="4:4">
      <c r="D4429" s="140"/>
    </row>
    <row r="4430" spans="4:4">
      <c r="D4430" s="140"/>
    </row>
    <row r="4431" spans="4:4">
      <c r="D4431" s="140"/>
    </row>
    <row r="4432" spans="4:4">
      <c r="D4432" s="140"/>
    </row>
    <row r="4433" spans="4:4">
      <c r="D4433" s="140"/>
    </row>
    <row r="4434" spans="4:4">
      <c r="D4434" s="140"/>
    </row>
    <row r="4435" spans="4:4">
      <c r="D4435" s="140"/>
    </row>
    <row r="4436" spans="4:4">
      <c r="D4436" s="140"/>
    </row>
    <row r="4437" spans="4:4">
      <c r="D4437" s="140"/>
    </row>
    <row r="4438" spans="4:4">
      <c r="D4438" s="140"/>
    </row>
    <row r="4439" spans="4:4">
      <c r="D4439" s="140"/>
    </row>
    <row r="4440" spans="4:4">
      <c r="D4440" s="140"/>
    </row>
    <row r="4441" spans="4:4">
      <c r="D4441" s="140"/>
    </row>
    <row r="4442" spans="4:4">
      <c r="D4442" s="140"/>
    </row>
    <row r="4443" spans="4:4">
      <c r="D4443" s="140"/>
    </row>
    <row r="4444" spans="4:4">
      <c r="D4444" s="140"/>
    </row>
    <row r="4445" spans="4:4">
      <c r="D4445" s="140"/>
    </row>
    <row r="4446" spans="4:4">
      <c r="D4446" s="140"/>
    </row>
    <row r="4447" spans="4:4">
      <c r="D4447" s="140"/>
    </row>
    <row r="4448" spans="4:4">
      <c r="D4448" s="140"/>
    </row>
    <row r="4449" spans="4:4">
      <c r="D4449" s="140"/>
    </row>
    <row r="4450" spans="4:4">
      <c r="D4450" s="140"/>
    </row>
    <row r="4451" spans="4:4">
      <c r="D4451" s="140"/>
    </row>
    <row r="4452" spans="4:4">
      <c r="D4452" s="140"/>
    </row>
    <row r="4453" spans="4:4">
      <c r="D4453" s="140"/>
    </row>
    <row r="4454" spans="4:4">
      <c r="D4454" s="140"/>
    </row>
    <row r="4455" spans="4:4">
      <c r="D4455" s="140"/>
    </row>
    <row r="4456" spans="4:4">
      <c r="D4456" s="140"/>
    </row>
    <row r="4457" spans="4:4">
      <c r="D4457" s="140"/>
    </row>
    <row r="4458" spans="4:4">
      <c r="D4458" s="140"/>
    </row>
    <row r="4459" spans="4:4">
      <c r="D4459" s="140"/>
    </row>
    <row r="4460" spans="4:4">
      <c r="D4460" s="140"/>
    </row>
    <row r="4461" spans="4:4">
      <c r="D4461" s="140"/>
    </row>
    <row r="4462" spans="4:4">
      <c r="D4462" s="140"/>
    </row>
    <row r="4463" spans="4:4">
      <c r="D4463" s="140"/>
    </row>
    <row r="4464" spans="4:4">
      <c r="D4464" s="140"/>
    </row>
    <row r="4465" spans="4:4">
      <c r="D4465" s="140"/>
    </row>
    <row r="4466" spans="4:4">
      <c r="D4466" s="140"/>
    </row>
    <row r="4467" spans="4:4">
      <c r="D4467" s="140"/>
    </row>
    <row r="4468" spans="4:4">
      <c r="D4468" s="140"/>
    </row>
    <row r="4469" spans="4:4">
      <c r="D4469" s="140"/>
    </row>
    <row r="4470" spans="4:4">
      <c r="D4470" s="140"/>
    </row>
    <row r="4471" spans="4:4">
      <c r="D4471" s="140"/>
    </row>
    <row r="4472" spans="4:4">
      <c r="D4472" s="140"/>
    </row>
    <row r="4473" spans="4:4">
      <c r="D4473" s="140"/>
    </row>
    <row r="4474" spans="4:4">
      <c r="D4474" s="140"/>
    </row>
    <row r="4475" spans="4:4">
      <c r="D4475" s="140"/>
    </row>
    <row r="4476" spans="4:4">
      <c r="D4476" s="140"/>
    </row>
    <row r="4477" spans="4:4">
      <c r="D4477" s="140"/>
    </row>
    <row r="4478" spans="4:4">
      <c r="D4478" s="140"/>
    </row>
    <row r="4479" spans="4:4">
      <c r="D4479" s="140"/>
    </row>
    <row r="4480" spans="4:4">
      <c r="D4480" s="140"/>
    </row>
    <row r="4481" spans="4:4">
      <c r="D4481" s="140"/>
    </row>
    <row r="4482" spans="4:4">
      <c r="D4482" s="140"/>
    </row>
    <row r="4483" spans="4:4">
      <c r="D4483" s="140"/>
    </row>
    <row r="4484" spans="4:4">
      <c r="D4484" s="140"/>
    </row>
    <row r="4485" spans="4:4">
      <c r="D4485" s="140"/>
    </row>
    <row r="4486" spans="4:4">
      <c r="D4486" s="140"/>
    </row>
    <row r="4487" spans="4:4">
      <c r="D4487" s="140"/>
    </row>
    <row r="4488" spans="4:4">
      <c r="D4488" s="140"/>
    </row>
    <row r="4489" spans="4:4">
      <c r="D4489" s="140"/>
    </row>
    <row r="4490" spans="4:4">
      <c r="D4490" s="140"/>
    </row>
    <row r="4491" spans="4:4">
      <c r="D4491" s="140"/>
    </row>
    <row r="4492" spans="4:4">
      <c r="D4492" s="140"/>
    </row>
    <row r="4493" spans="4:4">
      <c r="D4493" s="140"/>
    </row>
    <row r="4494" spans="4:4">
      <c r="D4494" s="140"/>
    </row>
    <row r="4495" spans="4:4">
      <c r="D4495" s="140"/>
    </row>
    <row r="4496" spans="4:4">
      <c r="D4496" s="140"/>
    </row>
    <row r="4497" spans="4:4">
      <c r="D4497" s="140"/>
    </row>
    <row r="4498" spans="4:4">
      <c r="D4498" s="140"/>
    </row>
    <row r="4499" spans="4:4">
      <c r="D4499" s="140"/>
    </row>
    <row r="4500" spans="4:4">
      <c r="D4500" s="140"/>
    </row>
    <row r="4501" spans="4:4">
      <c r="D4501" s="140"/>
    </row>
    <row r="4502" spans="4:4">
      <c r="D4502" s="140"/>
    </row>
    <row r="4503" spans="4:4">
      <c r="D4503" s="140"/>
    </row>
    <row r="4504" spans="4:4">
      <c r="D4504" s="140"/>
    </row>
    <row r="4505" spans="4:4">
      <c r="D4505" s="140"/>
    </row>
    <row r="4506" spans="4:4">
      <c r="D4506" s="140"/>
    </row>
    <row r="4507" spans="4:4">
      <c r="D4507" s="140"/>
    </row>
    <row r="4508" spans="4:4">
      <c r="D4508" s="140"/>
    </row>
    <row r="4509" spans="4:4">
      <c r="D4509" s="140"/>
    </row>
    <row r="4510" spans="4:4">
      <c r="D4510" s="140"/>
    </row>
    <row r="4511" spans="4:4">
      <c r="D4511" s="140"/>
    </row>
    <row r="4512" spans="4:4">
      <c r="D4512" s="140"/>
    </row>
    <row r="4513" spans="4:4">
      <c r="D4513" s="140"/>
    </row>
    <row r="4514" spans="4:4">
      <c r="D4514" s="140"/>
    </row>
    <row r="4515" spans="4:4">
      <c r="D4515" s="140"/>
    </row>
    <row r="4516" spans="4:4">
      <c r="D4516" s="140"/>
    </row>
    <row r="4517" spans="4:4">
      <c r="D4517" s="140"/>
    </row>
    <row r="4518" spans="4:4">
      <c r="D4518" s="140"/>
    </row>
    <row r="4519" spans="4:4">
      <c r="D4519" s="140"/>
    </row>
    <row r="4520" spans="4:4">
      <c r="D4520" s="140"/>
    </row>
    <row r="4521" spans="4:4">
      <c r="D4521" s="140"/>
    </row>
    <row r="4522" spans="4:4">
      <c r="D4522" s="140"/>
    </row>
    <row r="4523" spans="4:4">
      <c r="D4523" s="140"/>
    </row>
    <row r="4524" spans="4:4">
      <c r="D4524" s="140"/>
    </row>
    <row r="4525" spans="4:4">
      <c r="D4525" s="140"/>
    </row>
    <row r="4526" spans="4:4">
      <c r="D4526" s="140"/>
    </row>
    <row r="4527" spans="4:4">
      <c r="D4527" s="140"/>
    </row>
    <row r="4528" spans="4:4">
      <c r="D4528" s="140"/>
    </row>
    <row r="4529" spans="4:4">
      <c r="D4529" s="140"/>
    </row>
    <row r="4530" spans="4:4">
      <c r="D4530" s="140"/>
    </row>
    <row r="4531" spans="4:4">
      <c r="D4531" s="140"/>
    </row>
    <row r="4532" spans="4:4">
      <c r="D4532" s="140"/>
    </row>
    <row r="4533" spans="4:4">
      <c r="D4533" s="140"/>
    </row>
    <row r="4534" spans="4:4">
      <c r="D4534" s="140"/>
    </row>
    <row r="4535" spans="4:4">
      <c r="D4535" s="140"/>
    </row>
    <row r="4536" spans="4:4">
      <c r="D4536" s="140"/>
    </row>
    <row r="4537" spans="4:4">
      <c r="D4537" s="140"/>
    </row>
    <row r="4538" spans="4:4">
      <c r="D4538" s="140"/>
    </row>
    <row r="4539" spans="4:4">
      <c r="D4539" s="140"/>
    </row>
    <row r="4540" spans="4:4">
      <c r="D4540" s="140"/>
    </row>
    <row r="4541" spans="4:4">
      <c r="D4541" s="140"/>
    </row>
    <row r="4542" spans="4:4">
      <c r="D4542" s="140"/>
    </row>
    <row r="4543" spans="4:4">
      <c r="D4543" s="140"/>
    </row>
    <row r="4544" spans="4:4">
      <c r="D4544" s="140"/>
    </row>
    <row r="4545" spans="4:4">
      <c r="D4545" s="140"/>
    </row>
    <row r="4546" spans="4:4">
      <c r="D4546" s="140"/>
    </row>
    <row r="4547" spans="4:4">
      <c r="D4547" s="140"/>
    </row>
    <row r="4548" spans="4:4">
      <c r="D4548" s="140"/>
    </row>
    <row r="4549" spans="4:4">
      <c r="D4549" s="140"/>
    </row>
    <row r="4550" spans="4:4">
      <c r="D4550" s="140"/>
    </row>
    <row r="4551" spans="4:4">
      <c r="D4551" s="140"/>
    </row>
    <row r="4552" spans="4:4">
      <c r="D4552" s="140"/>
    </row>
    <row r="4553" spans="4:4">
      <c r="D4553" s="140"/>
    </row>
    <row r="4554" spans="4:4">
      <c r="D4554" s="140"/>
    </row>
    <row r="4555" spans="4:4">
      <c r="D4555" s="140"/>
    </row>
    <row r="4556" spans="4:4">
      <c r="D4556" s="140"/>
    </row>
    <row r="4557" spans="4:4">
      <c r="D4557" s="140"/>
    </row>
    <row r="4558" spans="4:4">
      <c r="D4558" s="140"/>
    </row>
    <row r="4559" spans="4:4">
      <c r="D4559" s="140"/>
    </row>
    <row r="4560" spans="4:4">
      <c r="D4560" s="140"/>
    </row>
    <row r="4561" spans="4:4">
      <c r="D4561" s="140"/>
    </row>
    <row r="4562" spans="4:4">
      <c r="D4562" s="140"/>
    </row>
    <row r="4563" spans="4:4">
      <c r="D4563" s="140"/>
    </row>
    <row r="4564" spans="4:4">
      <c r="D4564" s="140"/>
    </row>
    <row r="4565" spans="4:4">
      <c r="D4565" s="140"/>
    </row>
    <row r="4566" spans="4:4">
      <c r="D4566" s="140"/>
    </row>
    <row r="4567" spans="4:4">
      <c r="D4567" s="140"/>
    </row>
    <row r="4568" spans="4:4">
      <c r="D4568" s="140"/>
    </row>
    <row r="4569" spans="4:4">
      <c r="D4569" s="140"/>
    </row>
    <row r="4570" spans="4:4">
      <c r="D4570" s="140"/>
    </row>
    <row r="4571" spans="4:4">
      <c r="D4571" s="140"/>
    </row>
    <row r="4572" spans="4:4">
      <c r="D4572" s="140"/>
    </row>
    <row r="4573" spans="4:4">
      <c r="D4573" s="140"/>
    </row>
    <row r="4574" spans="4:4">
      <c r="D4574" s="140"/>
    </row>
    <row r="4575" spans="4:4">
      <c r="D4575" s="140"/>
    </row>
    <row r="4576" spans="4:4">
      <c r="D4576" s="140"/>
    </row>
    <row r="4577" spans="4:4">
      <c r="D4577" s="140"/>
    </row>
    <row r="4578" spans="4:4">
      <c r="D4578" s="140"/>
    </row>
    <row r="4579" spans="4:4">
      <c r="D4579" s="140"/>
    </row>
    <row r="4580" spans="4:4">
      <c r="D4580" s="140"/>
    </row>
    <row r="4581" spans="4:4">
      <c r="D4581" s="140"/>
    </row>
    <row r="4582" spans="4:4">
      <c r="D4582" s="140"/>
    </row>
    <row r="4583" spans="4:4">
      <c r="D4583" s="140"/>
    </row>
    <row r="4584" spans="4:4">
      <c r="D4584" s="140"/>
    </row>
    <row r="4585" spans="4:4">
      <c r="D4585" s="140"/>
    </row>
    <row r="4586" spans="4:4">
      <c r="D4586" s="140"/>
    </row>
    <row r="4587" spans="4:4">
      <c r="D4587" s="140"/>
    </row>
    <row r="4588" spans="4:4">
      <c r="D4588" s="140"/>
    </row>
    <row r="4589" spans="4:4">
      <c r="D4589" s="140"/>
    </row>
    <row r="4590" spans="4:4">
      <c r="D4590" s="140"/>
    </row>
    <row r="4591" spans="4:4">
      <c r="D4591" s="140"/>
    </row>
    <row r="4592" spans="4:4">
      <c r="D4592" s="140"/>
    </row>
    <row r="4593" spans="4:4">
      <c r="D4593" s="140"/>
    </row>
    <row r="4594" spans="4:4">
      <c r="D4594" s="140"/>
    </row>
    <row r="4595" spans="4:4">
      <c r="D4595" s="140"/>
    </row>
    <row r="4596" spans="4:4">
      <c r="D4596" s="140"/>
    </row>
    <row r="4597" spans="4:4">
      <c r="D4597" s="140"/>
    </row>
    <row r="4598" spans="4:4">
      <c r="D4598" s="140"/>
    </row>
    <row r="4599" spans="4:4">
      <c r="D4599" s="140"/>
    </row>
    <row r="4600" spans="4:4">
      <c r="D4600" s="140"/>
    </row>
    <row r="4601" spans="4:4">
      <c r="D4601" s="140"/>
    </row>
    <row r="4602" spans="4:4">
      <c r="D4602" s="140"/>
    </row>
    <row r="4603" spans="4:4">
      <c r="D4603" s="140"/>
    </row>
    <row r="4604" spans="4:4">
      <c r="D4604" s="140"/>
    </row>
    <row r="4605" spans="4:4">
      <c r="D4605" s="140"/>
    </row>
    <row r="4606" spans="4:4">
      <c r="D4606" s="140"/>
    </row>
    <row r="4607" spans="4:4">
      <c r="D4607" s="140"/>
    </row>
    <row r="4608" spans="4:4">
      <c r="D4608" s="140"/>
    </row>
    <row r="4609" spans="4:4">
      <c r="D4609" s="140"/>
    </row>
    <row r="4610" spans="4:4">
      <c r="D4610" s="140"/>
    </row>
    <row r="4611" spans="4:4">
      <c r="D4611" s="140"/>
    </row>
    <row r="4612" spans="4:4">
      <c r="D4612" s="140"/>
    </row>
    <row r="4613" spans="4:4">
      <c r="D4613" s="140"/>
    </row>
    <row r="4614" spans="4:4">
      <c r="D4614" s="140"/>
    </row>
    <row r="4615" spans="4:4">
      <c r="D4615" s="140"/>
    </row>
    <row r="4616" spans="4:4">
      <c r="D4616" s="140"/>
    </row>
    <row r="4617" spans="4:4">
      <c r="D4617" s="140"/>
    </row>
    <row r="4618" spans="4:4">
      <c r="D4618" s="140"/>
    </row>
    <row r="4619" spans="4:4">
      <c r="D4619" s="140"/>
    </row>
    <row r="4620" spans="4:4">
      <c r="D4620" s="140"/>
    </row>
    <row r="4621" spans="4:4">
      <c r="D4621" s="140"/>
    </row>
    <row r="4622" spans="4:4">
      <c r="D4622" s="140"/>
    </row>
    <row r="4623" spans="4:4">
      <c r="D4623" s="140"/>
    </row>
    <row r="4624" spans="4:4">
      <c r="D4624" s="140"/>
    </row>
    <row r="4625" spans="4:4">
      <c r="D4625" s="140"/>
    </row>
    <row r="4626" spans="4:4">
      <c r="D4626" s="140"/>
    </row>
    <row r="4627" spans="4:4">
      <c r="D4627" s="140"/>
    </row>
    <row r="4628" spans="4:4">
      <c r="D4628" s="140"/>
    </row>
    <row r="4629" spans="4:4">
      <c r="D4629" s="140"/>
    </row>
    <row r="4630" spans="4:4">
      <c r="D4630" s="140"/>
    </row>
    <row r="4631" spans="4:4">
      <c r="D4631" s="140"/>
    </row>
    <row r="4632" spans="4:4">
      <c r="D4632" s="140"/>
    </row>
    <row r="4633" spans="4:4">
      <c r="D4633" s="140"/>
    </row>
    <row r="4634" spans="4:4">
      <c r="D4634" s="140"/>
    </row>
    <row r="4635" spans="4:4">
      <c r="D4635" s="140"/>
    </row>
    <row r="4636" spans="4:4">
      <c r="D4636" s="140"/>
    </row>
    <row r="4637" spans="4:4">
      <c r="D4637" s="140"/>
    </row>
    <row r="4638" spans="4:4">
      <c r="D4638" s="140"/>
    </row>
    <row r="4639" spans="4:4">
      <c r="D4639" s="140"/>
    </row>
    <row r="4640" spans="4:4">
      <c r="D4640" s="140"/>
    </row>
    <row r="4641" spans="4:4">
      <c r="D4641" s="140"/>
    </row>
    <row r="4642" spans="4:4">
      <c r="D4642" s="140"/>
    </row>
    <row r="4643" spans="4:4">
      <c r="D4643" s="140"/>
    </row>
    <row r="4644" spans="4:4">
      <c r="D4644" s="140"/>
    </row>
    <row r="4645" spans="4:4">
      <c r="D4645" s="140"/>
    </row>
    <row r="4646" spans="4:4">
      <c r="D4646" s="140"/>
    </row>
    <row r="4647" spans="4:4">
      <c r="D4647" s="140"/>
    </row>
    <row r="4648" spans="4:4">
      <c r="D4648" s="140"/>
    </row>
    <row r="4649" spans="4:4">
      <c r="D4649" s="140"/>
    </row>
    <row r="4650" spans="4:4">
      <c r="D4650" s="140"/>
    </row>
    <row r="4651" spans="4:4">
      <c r="D4651" s="140"/>
    </row>
    <row r="4652" spans="4:4">
      <c r="D4652" s="140"/>
    </row>
    <row r="4653" spans="4:4">
      <c r="D4653" s="140"/>
    </row>
    <row r="4654" spans="4:4">
      <c r="D4654" s="140"/>
    </row>
    <row r="4655" spans="4:4">
      <c r="D4655" s="140"/>
    </row>
    <row r="4656" spans="4:4">
      <c r="D4656" s="140"/>
    </row>
    <row r="4657" spans="4:4">
      <c r="D4657" s="140"/>
    </row>
    <row r="4658" spans="4:4">
      <c r="D4658" s="140"/>
    </row>
    <row r="4659" spans="4:4">
      <c r="D4659" s="140"/>
    </row>
    <row r="4660" spans="4:4">
      <c r="D4660" s="140"/>
    </row>
    <row r="4661" spans="4:4">
      <c r="D4661" s="140"/>
    </row>
    <row r="4662" spans="4:4">
      <c r="D4662" s="140"/>
    </row>
    <row r="4663" spans="4:4">
      <c r="D4663" s="140"/>
    </row>
    <row r="4664" spans="4:4">
      <c r="D4664" s="140"/>
    </row>
    <row r="4665" spans="4:4">
      <c r="D4665" s="140"/>
    </row>
    <row r="4666" spans="4:4">
      <c r="D4666" s="140"/>
    </row>
    <row r="4667" spans="4:4">
      <c r="D4667" s="140"/>
    </row>
    <row r="4668" spans="4:4">
      <c r="D4668" s="140"/>
    </row>
    <row r="4669" spans="4:4">
      <c r="D4669" s="140"/>
    </row>
    <row r="4670" spans="4:4">
      <c r="D4670" s="140"/>
    </row>
    <row r="4671" spans="4:4">
      <c r="D4671" s="140"/>
    </row>
    <row r="4672" spans="4:4">
      <c r="D4672" s="140"/>
    </row>
    <row r="4673" spans="4:4">
      <c r="D4673" s="140"/>
    </row>
    <row r="4674" spans="4:4">
      <c r="D4674" s="140"/>
    </row>
    <row r="4675" spans="4:4">
      <c r="D4675" s="140"/>
    </row>
    <row r="4676" spans="4:4">
      <c r="D4676" s="140"/>
    </row>
    <row r="4677" spans="4:4">
      <c r="D4677" s="140"/>
    </row>
    <row r="4678" spans="4:4">
      <c r="D4678" s="140"/>
    </row>
    <row r="4679" spans="4:4">
      <c r="D4679" s="140"/>
    </row>
    <row r="4680" spans="4:4">
      <c r="D4680" s="140"/>
    </row>
    <row r="4681" spans="4:4">
      <c r="D4681" s="140"/>
    </row>
    <row r="4682" spans="4:4">
      <c r="D4682" s="140"/>
    </row>
    <row r="4683" spans="4:4">
      <c r="D4683" s="140"/>
    </row>
    <row r="4684" spans="4:4">
      <c r="D4684" s="140"/>
    </row>
    <row r="4685" spans="4:4">
      <c r="D4685" s="140"/>
    </row>
    <row r="4686" spans="4:4">
      <c r="D4686" s="140"/>
    </row>
    <row r="4687" spans="4:4">
      <c r="D4687" s="140"/>
    </row>
    <row r="4688" spans="4:4">
      <c r="D4688" s="140"/>
    </row>
    <row r="4689" spans="4:4">
      <c r="D4689" s="140"/>
    </row>
    <row r="4690" spans="4:4">
      <c r="D4690" s="140"/>
    </row>
    <row r="4691" spans="4:4">
      <c r="D4691" s="140"/>
    </row>
    <row r="4692" spans="4:4">
      <c r="D4692" s="140"/>
    </row>
    <row r="4693" spans="4:4">
      <c r="D4693" s="140"/>
    </row>
    <row r="4694" spans="4:4">
      <c r="D4694" s="140"/>
    </row>
    <row r="4695" spans="4:4">
      <c r="D4695" s="140"/>
    </row>
    <row r="4696" spans="4:4">
      <c r="D4696" s="140"/>
    </row>
    <row r="4697" spans="4:4">
      <c r="D4697" s="140"/>
    </row>
    <row r="4698" spans="4:4">
      <c r="D4698" s="140"/>
    </row>
    <row r="4699" spans="4:4">
      <c r="D4699" s="140"/>
    </row>
    <row r="4700" spans="4:4">
      <c r="D4700" s="140"/>
    </row>
    <row r="4701" spans="4:4">
      <c r="D4701" s="140"/>
    </row>
    <row r="4702" spans="4:4">
      <c r="D4702" s="140"/>
    </row>
    <row r="4703" spans="4:4">
      <c r="D4703" s="140"/>
    </row>
    <row r="4704" spans="4:4">
      <c r="D4704" s="140"/>
    </row>
    <row r="4705" spans="4:4">
      <c r="D4705" s="140"/>
    </row>
    <row r="4706" spans="4:4">
      <c r="D4706" s="140"/>
    </row>
    <row r="4707" spans="4:4">
      <c r="D4707" s="140"/>
    </row>
    <row r="4708" spans="4:4">
      <c r="D4708" s="140"/>
    </row>
    <row r="4709" spans="4:4">
      <c r="D4709" s="140"/>
    </row>
    <row r="4710" spans="4:4">
      <c r="D4710" s="140"/>
    </row>
    <row r="4711" spans="4:4">
      <c r="D4711" s="140"/>
    </row>
    <row r="4712" spans="4:4">
      <c r="D4712" s="140"/>
    </row>
    <row r="4713" spans="4:4">
      <c r="D4713" s="140"/>
    </row>
    <row r="4714" spans="4:4">
      <c r="D4714" s="140"/>
    </row>
    <row r="4715" spans="4:4">
      <c r="D4715" s="140"/>
    </row>
    <row r="4716" spans="4:4">
      <c r="D4716" s="140"/>
    </row>
    <row r="4717" spans="4:4">
      <c r="D4717" s="140"/>
    </row>
    <row r="4718" spans="4:4">
      <c r="D4718" s="140"/>
    </row>
    <row r="4719" spans="4:4">
      <c r="D4719" s="140"/>
    </row>
    <row r="4720" spans="4:4">
      <c r="D4720" s="140"/>
    </row>
    <row r="4721" spans="4:4">
      <c r="D4721" s="140"/>
    </row>
    <row r="4722" spans="4:4">
      <c r="D4722" s="140"/>
    </row>
    <row r="4723" spans="4:4">
      <c r="D4723" s="140"/>
    </row>
    <row r="4724" spans="4:4">
      <c r="D4724" s="140"/>
    </row>
    <row r="4725" spans="4:4">
      <c r="D4725" s="140"/>
    </row>
    <row r="4726" spans="4:4">
      <c r="D4726" s="140"/>
    </row>
    <row r="4727" spans="4:4">
      <c r="D4727" s="140"/>
    </row>
    <row r="4728" spans="4:4">
      <c r="D4728" s="140"/>
    </row>
    <row r="4729" spans="4:4">
      <c r="D4729" s="140"/>
    </row>
    <row r="4730" spans="4:4">
      <c r="D4730" s="140"/>
    </row>
    <row r="4731" spans="4:4">
      <c r="D4731" s="140"/>
    </row>
    <row r="4732" spans="4:4">
      <c r="D4732" s="140"/>
    </row>
    <row r="4733" spans="4:4">
      <c r="D4733" s="140"/>
    </row>
    <row r="4734" spans="4:4">
      <c r="D4734" s="140"/>
    </row>
    <row r="4735" spans="4:4">
      <c r="D4735" s="140"/>
    </row>
    <row r="4736" spans="4:4">
      <c r="D4736" s="140"/>
    </row>
    <row r="4737" spans="4:4">
      <c r="D4737" s="140"/>
    </row>
    <row r="4738" spans="4:4">
      <c r="D4738" s="140"/>
    </row>
    <row r="4739" spans="4:4">
      <c r="D4739" s="140"/>
    </row>
    <row r="4740" spans="4:4">
      <c r="D4740" s="140"/>
    </row>
    <row r="4741" spans="4:4">
      <c r="D4741" s="140"/>
    </row>
    <row r="4742" spans="4:4">
      <c r="D4742" s="140"/>
    </row>
    <row r="4743" spans="4:4">
      <c r="D4743" s="140"/>
    </row>
    <row r="4744" spans="4:4">
      <c r="D4744" s="140"/>
    </row>
    <row r="4745" spans="4:4">
      <c r="D4745" s="140"/>
    </row>
    <row r="4746" spans="4:4">
      <c r="D4746" s="140"/>
    </row>
    <row r="4747" spans="4:4">
      <c r="D4747" s="140"/>
    </row>
    <row r="4748" spans="4:4">
      <c r="D4748" s="140"/>
    </row>
    <row r="4749" spans="4:4">
      <c r="D4749" s="140"/>
    </row>
    <row r="4750" spans="4:4">
      <c r="D4750" s="140"/>
    </row>
    <row r="4751" spans="4:4">
      <c r="D4751" s="140"/>
    </row>
    <row r="4752" spans="4:4">
      <c r="D4752" s="140"/>
    </row>
    <row r="4753" spans="4:4">
      <c r="D4753" s="140"/>
    </row>
    <row r="4754" spans="4:4">
      <c r="D4754" s="140"/>
    </row>
    <row r="4755" spans="4:4">
      <c r="D4755" s="140"/>
    </row>
    <row r="4756" spans="4:4">
      <c r="D4756" s="140"/>
    </row>
    <row r="4757" spans="4:4">
      <c r="D4757" s="140"/>
    </row>
    <row r="4758" spans="4:4">
      <c r="D4758" s="140"/>
    </row>
    <row r="4759" spans="4:4">
      <c r="D4759" s="140"/>
    </row>
    <row r="4760" spans="4:4">
      <c r="D4760" s="140"/>
    </row>
    <row r="4761" spans="4:4">
      <c r="D4761" s="140"/>
    </row>
    <row r="4762" spans="4:4">
      <c r="D4762" s="140"/>
    </row>
    <row r="4763" spans="4:4">
      <c r="D4763" s="140"/>
    </row>
    <row r="4764" spans="4:4">
      <c r="D4764" s="140"/>
    </row>
    <row r="4765" spans="4:4">
      <c r="D4765" s="140"/>
    </row>
    <row r="4766" spans="4:4">
      <c r="D4766" s="140"/>
    </row>
    <row r="4767" spans="4:4">
      <c r="D4767" s="140"/>
    </row>
    <row r="4768" spans="4:4">
      <c r="D4768" s="140"/>
    </row>
    <row r="4769" spans="4:4">
      <c r="D4769" s="140"/>
    </row>
    <row r="4770" spans="4:4">
      <c r="D4770" s="140"/>
    </row>
    <row r="4771" spans="4:4">
      <c r="D4771" s="140"/>
    </row>
    <row r="4772" spans="4:4">
      <c r="D4772" s="140"/>
    </row>
    <row r="4773" spans="4:4">
      <c r="D4773" s="140"/>
    </row>
    <row r="4774" spans="4:4">
      <c r="D4774" s="140"/>
    </row>
    <row r="4775" spans="4:4">
      <c r="D4775" s="140"/>
    </row>
    <row r="4776" spans="4:4">
      <c r="D4776" s="140"/>
    </row>
    <row r="4777" spans="4:4">
      <c r="D4777" s="140"/>
    </row>
    <row r="4778" spans="4:4">
      <c r="D4778" s="140"/>
    </row>
    <row r="4779" spans="4:4">
      <c r="D4779" s="140"/>
    </row>
    <row r="4780" spans="4:4">
      <c r="D4780" s="140"/>
    </row>
    <row r="4781" spans="4:4">
      <c r="D4781" s="140"/>
    </row>
    <row r="4782" spans="4:4">
      <c r="D4782" s="140"/>
    </row>
    <row r="4783" spans="4:4">
      <c r="D4783" s="140"/>
    </row>
    <row r="4784" spans="4:4">
      <c r="D4784" s="140"/>
    </row>
    <row r="4785" spans="4:4">
      <c r="D4785" s="140"/>
    </row>
    <row r="4786" spans="4:4">
      <c r="D4786" s="140"/>
    </row>
    <row r="4787" spans="4:4">
      <c r="D4787" s="140"/>
    </row>
    <row r="4788" spans="4:4">
      <c r="D4788" s="140"/>
    </row>
    <row r="4789" spans="4:4">
      <c r="D4789" s="140"/>
    </row>
    <row r="4790" spans="4:4">
      <c r="D4790" s="140"/>
    </row>
    <row r="4791" spans="4:4">
      <c r="D4791" s="140"/>
    </row>
    <row r="4792" spans="4:4">
      <c r="D4792" s="140"/>
    </row>
    <row r="4793" spans="4:4">
      <c r="D4793" s="140"/>
    </row>
    <row r="4794" spans="4:4">
      <c r="D4794" s="140"/>
    </row>
    <row r="4795" spans="4:4">
      <c r="D4795" s="140"/>
    </row>
    <row r="4796" spans="4:4">
      <c r="D4796" s="140"/>
    </row>
    <row r="4797" spans="4:4">
      <c r="D4797" s="140"/>
    </row>
    <row r="4798" spans="4:4">
      <c r="D4798" s="140"/>
    </row>
    <row r="4799" spans="4:4">
      <c r="D4799" s="140"/>
    </row>
    <row r="4800" spans="4:4">
      <c r="D4800" s="140"/>
    </row>
    <row r="4801" spans="4:4">
      <c r="D4801" s="140"/>
    </row>
    <row r="4802" spans="4:4">
      <c r="D4802" s="140"/>
    </row>
    <row r="4803" spans="4:4">
      <c r="D4803" s="140"/>
    </row>
    <row r="4804" spans="4:4">
      <c r="D4804" s="140"/>
    </row>
    <row r="4805" spans="4:4">
      <c r="D4805" s="140"/>
    </row>
    <row r="4806" spans="4:4">
      <c r="D4806" s="140"/>
    </row>
    <row r="4807" spans="4:4">
      <c r="D4807" s="140"/>
    </row>
    <row r="4808" spans="4:4">
      <c r="D4808" s="140"/>
    </row>
    <row r="4809" spans="4:4">
      <c r="D4809" s="140"/>
    </row>
    <row r="4810" spans="4:4">
      <c r="D4810" s="140"/>
    </row>
    <row r="4811" spans="4:4">
      <c r="D4811" s="140"/>
    </row>
    <row r="4812" spans="4:4">
      <c r="D4812" s="140"/>
    </row>
    <row r="4813" spans="4:4">
      <c r="D4813" s="140"/>
    </row>
    <row r="4814" spans="4:4">
      <c r="D4814" s="140"/>
    </row>
    <row r="4815" spans="4:4">
      <c r="D4815" s="140"/>
    </row>
    <row r="4816" spans="4:4">
      <c r="D4816" s="140"/>
    </row>
    <row r="4817" spans="4:4">
      <c r="D4817" s="140"/>
    </row>
    <row r="4818" spans="4:4">
      <c r="D4818" s="140"/>
    </row>
    <row r="4819" spans="4:4">
      <c r="D4819" s="140"/>
    </row>
    <row r="4820" spans="4:4">
      <c r="D4820" s="140"/>
    </row>
    <row r="4821" spans="4:4">
      <c r="D4821" s="140"/>
    </row>
    <row r="4822" spans="4:4">
      <c r="D4822" s="140"/>
    </row>
    <row r="4823" spans="4:4">
      <c r="D4823" s="140"/>
    </row>
    <row r="4824" spans="4:4">
      <c r="D4824" s="140"/>
    </row>
    <row r="4825" spans="4:4">
      <c r="D4825" s="140"/>
    </row>
    <row r="4826" spans="4:4">
      <c r="D4826" s="140"/>
    </row>
    <row r="4827" spans="4:4">
      <c r="D4827" s="140"/>
    </row>
    <row r="4828" spans="4:4">
      <c r="D4828" s="140"/>
    </row>
    <row r="4829" spans="4:4">
      <c r="D4829" s="140"/>
    </row>
    <row r="4830" spans="4:4">
      <c r="D4830" s="140"/>
    </row>
    <row r="4831" spans="4:4">
      <c r="D4831" s="140"/>
    </row>
    <row r="4832" spans="4:4">
      <c r="D4832" s="140"/>
    </row>
    <row r="4833" spans="4:4">
      <c r="D4833" s="140"/>
    </row>
    <row r="4834" spans="4:4">
      <c r="D4834" s="140"/>
    </row>
    <row r="4835" spans="4:4">
      <c r="D4835" s="140"/>
    </row>
    <row r="4836" spans="4:4">
      <c r="D4836" s="140"/>
    </row>
    <row r="4837" spans="4:4">
      <c r="D4837" s="140"/>
    </row>
    <row r="4838" spans="4:4">
      <c r="D4838" s="140"/>
    </row>
    <row r="4839" spans="4:4">
      <c r="D4839" s="140"/>
    </row>
    <row r="4840" spans="4:4">
      <c r="D4840" s="140"/>
    </row>
    <row r="4841" spans="4:4">
      <c r="D4841" s="140"/>
    </row>
    <row r="4842" spans="4:4">
      <c r="D4842" s="140"/>
    </row>
    <row r="4843" spans="4:4">
      <c r="D4843" s="140"/>
    </row>
    <row r="4844" spans="4:4">
      <c r="D4844" s="140"/>
    </row>
    <row r="4845" spans="4:4">
      <c r="D4845" s="140"/>
    </row>
    <row r="4846" spans="4:4">
      <c r="D4846" s="140"/>
    </row>
    <row r="4847" spans="4:4">
      <c r="D4847" s="140"/>
    </row>
    <row r="4848" spans="4:4">
      <c r="D4848" s="140"/>
    </row>
    <row r="4849" spans="4:4">
      <c r="D4849" s="140"/>
    </row>
    <row r="4850" spans="4:4">
      <c r="D4850" s="140"/>
    </row>
    <row r="4851" spans="4:4">
      <c r="D4851" s="140"/>
    </row>
    <row r="4852" spans="4:4">
      <c r="D4852" s="140"/>
    </row>
    <row r="4853" spans="4:4">
      <c r="D4853" s="140"/>
    </row>
    <row r="4854" spans="4:4">
      <c r="D4854" s="140"/>
    </row>
    <row r="4855" spans="4:4">
      <c r="D4855" s="140"/>
    </row>
    <row r="4856" spans="4:4">
      <c r="D4856" s="140"/>
    </row>
    <row r="4857" spans="4:4">
      <c r="D4857" s="140"/>
    </row>
    <row r="4858" spans="4:4">
      <c r="D4858" s="140"/>
    </row>
    <row r="4859" spans="4:4">
      <c r="D4859" s="140"/>
    </row>
    <row r="4860" spans="4:4">
      <c r="D4860" s="140"/>
    </row>
    <row r="4861" spans="4:4">
      <c r="D4861" s="140"/>
    </row>
    <row r="4862" spans="4:4">
      <c r="D4862" s="140"/>
    </row>
    <row r="4863" spans="4:4">
      <c r="D4863" s="140"/>
    </row>
    <row r="4864" spans="4:4">
      <c r="D4864" s="140"/>
    </row>
    <row r="4865" spans="4:4">
      <c r="D4865" s="140"/>
    </row>
    <row r="4866" spans="4:4">
      <c r="D4866" s="140"/>
    </row>
    <row r="4867" spans="4:4">
      <c r="D4867" s="140"/>
    </row>
    <row r="4868" spans="4:4">
      <c r="D4868" s="140"/>
    </row>
    <row r="4869" spans="4:4">
      <c r="D4869" s="140"/>
    </row>
    <row r="4870" spans="4:4">
      <c r="D4870" s="140"/>
    </row>
    <row r="4871" spans="4:4">
      <c r="D4871" s="140"/>
    </row>
    <row r="4872" spans="4:4">
      <c r="D4872" s="140"/>
    </row>
    <row r="4873" spans="4:4">
      <c r="D4873" s="140"/>
    </row>
    <row r="4874" spans="4:4">
      <c r="D4874" s="140"/>
    </row>
    <row r="4875" spans="4:4">
      <c r="D4875" s="140"/>
    </row>
    <row r="4876" spans="4:4">
      <c r="D4876" s="140"/>
    </row>
    <row r="4877" spans="4:4">
      <c r="D4877" s="140"/>
    </row>
    <row r="4878" spans="4:4">
      <c r="D4878" s="140"/>
    </row>
    <row r="4879" spans="4:4">
      <c r="D4879" s="140"/>
    </row>
    <row r="4880" spans="4:4">
      <c r="D4880" s="140"/>
    </row>
    <row r="4881" spans="4:4">
      <c r="D4881" s="140"/>
    </row>
    <row r="4882" spans="4:4">
      <c r="D4882" s="140"/>
    </row>
    <row r="4883" spans="4:4">
      <c r="D4883" s="140"/>
    </row>
    <row r="4884" spans="4:4">
      <c r="D4884" s="140"/>
    </row>
    <row r="4885" spans="4:4">
      <c r="D4885" s="140"/>
    </row>
    <row r="4886" spans="4:4">
      <c r="D4886" s="140"/>
    </row>
    <row r="4887" spans="4:4">
      <c r="D4887" s="140"/>
    </row>
    <row r="4888" spans="4:4">
      <c r="D4888" s="140"/>
    </row>
    <row r="4889" spans="4:4">
      <c r="D4889" s="140"/>
    </row>
    <row r="4890" spans="4:4">
      <c r="D4890" s="140"/>
    </row>
    <row r="4891" spans="4:4">
      <c r="D4891" s="140"/>
    </row>
    <row r="4892" spans="4:4">
      <c r="D4892" s="140"/>
    </row>
    <row r="4893" spans="4:4">
      <c r="D4893" s="140"/>
    </row>
    <row r="4894" spans="4:4">
      <c r="D4894" s="140"/>
    </row>
    <row r="4895" spans="4:4">
      <c r="D4895" s="140"/>
    </row>
    <row r="4896" spans="4:4">
      <c r="D4896" s="140"/>
    </row>
    <row r="4897" spans="4:4">
      <c r="D4897" s="140"/>
    </row>
    <row r="4898" spans="4:4">
      <c r="D4898" s="140"/>
    </row>
    <row r="4899" spans="4:4">
      <c r="D4899" s="140"/>
    </row>
    <row r="4900" spans="4:4">
      <c r="D4900" s="140"/>
    </row>
    <row r="4901" spans="4:4">
      <c r="D4901" s="140"/>
    </row>
    <row r="4902" spans="4:4">
      <c r="D4902" s="140"/>
    </row>
    <row r="4903" spans="4:4">
      <c r="D4903" s="140"/>
    </row>
    <row r="4904" spans="4:4">
      <c r="D4904" s="140"/>
    </row>
    <row r="4905" spans="4:4">
      <c r="D4905" s="140"/>
    </row>
    <row r="4906" spans="4:4">
      <c r="D4906" s="140"/>
    </row>
    <row r="4907" spans="4:4">
      <c r="D4907" s="140"/>
    </row>
    <row r="4908" spans="4:4">
      <c r="D4908" s="140"/>
    </row>
    <row r="4909" spans="4:4">
      <c r="D4909" s="140"/>
    </row>
    <row r="4910" spans="4:4">
      <c r="D4910" s="140"/>
    </row>
    <row r="4911" spans="4:4">
      <c r="D4911" s="140"/>
    </row>
    <row r="4912" spans="4:4">
      <c r="D4912" s="140"/>
    </row>
    <row r="4913" spans="4:4">
      <c r="D4913" s="140"/>
    </row>
    <row r="4914" spans="4:4">
      <c r="D4914" s="140"/>
    </row>
    <row r="4915" spans="4:4">
      <c r="D4915" s="140"/>
    </row>
    <row r="4916" spans="4:4">
      <c r="D4916" s="140"/>
    </row>
    <row r="4917" spans="4:4">
      <c r="D4917" s="140"/>
    </row>
    <row r="4918" spans="4:4">
      <c r="D4918" s="140"/>
    </row>
    <row r="4919" spans="4:4">
      <c r="D4919" s="140"/>
    </row>
    <row r="4920" spans="4:4">
      <c r="D4920" s="140"/>
    </row>
    <row r="4921" spans="4:4">
      <c r="D4921" s="140"/>
    </row>
    <row r="4922" spans="4:4">
      <c r="D4922" s="140"/>
    </row>
    <row r="4923" spans="4:4">
      <c r="D4923" s="140"/>
    </row>
    <row r="4924" spans="4:4">
      <c r="D4924" s="140"/>
    </row>
    <row r="4925" spans="4:4">
      <c r="D4925" s="140"/>
    </row>
    <row r="4926" spans="4:4">
      <c r="D4926" s="140"/>
    </row>
    <row r="4927" spans="4:4">
      <c r="D4927" s="140"/>
    </row>
    <row r="4928" spans="4:4">
      <c r="D4928" s="140"/>
    </row>
    <row r="4929" spans="4:4">
      <c r="D4929" s="140"/>
    </row>
    <row r="4930" spans="4:4">
      <c r="D4930" s="140"/>
    </row>
    <row r="4931" spans="4:4">
      <c r="D4931" s="140"/>
    </row>
    <row r="4932" spans="4:4">
      <c r="D4932" s="140"/>
    </row>
    <row r="4933" spans="4:4">
      <c r="D4933" s="140"/>
    </row>
    <row r="4934" spans="4:4">
      <c r="D4934" s="140"/>
    </row>
    <row r="4935" spans="4:4">
      <c r="D4935" s="140"/>
    </row>
    <row r="4936" spans="4:4">
      <c r="D4936" s="140"/>
    </row>
    <row r="4937" spans="4:4">
      <c r="D4937" s="140"/>
    </row>
    <row r="4938" spans="4:4">
      <c r="D4938" s="140"/>
    </row>
    <row r="4939" spans="4:4">
      <c r="D4939" s="140"/>
    </row>
    <row r="4940" spans="4:4">
      <c r="D4940" s="140"/>
    </row>
    <row r="4941" spans="4:4">
      <c r="D4941" s="140"/>
    </row>
    <row r="4942" spans="4:4">
      <c r="D4942" s="140"/>
    </row>
    <row r="4943" spans="4:4">
      <c r="D4943" s="140"/>
    </row>
    <row r="4944" spans="4:4">
      <c r="D4944" s="140"/>
    </row>
    <row r="4945" spans="4:4">
      <c r="D4945" s="140"/>
    </row>
    <row r="4946" spans="4:4">
      <c r="D4946" s="140"/>
    </row>
    <row r="4947" spans="4:4">
      <c r="D4947" s="140"/>
    </row>
    <row r="4948" spans="4:4">
      <c r="D4948" s="140"/>
    </row>
    <row r="4949" spans="4:4">
      <c r="D4949" s="140"/>
    </row>
    <row r="4950" spans="4:4">
      <c r="D4950" s="140"/>
    </row>
    <row r="4951" spans="4:4">
      <c r="D4951" s="140"/>
    </row>
    <row r="4952" spans="4:4">
      <c r="D4952" s="140"/>
    </row>
    <row r="4953" spans="4:4">
      <c r="D4953" s="140"/>
    </row>
    <row r="4954" spans="4:4">
      <c r="D4954" s="140"/>
    </row>
    <row r="4955" spans="4:4">
      <c r="D4955" s="140"/>
    </row>
    <row r="4956" spans="4:4">
      <c r="D4956" s="140"/>
    </row>
    <row r="4957" spans="4:4">
      <c r="D4957" s="140"/>
    </row>
    <row r="4958" spans="4:4">
      <c r="D4958" s="140"/>
    </row>
    <row r="4959" spans="4:4">
      <c r="D4959" s="140"/>
    </row>
    <row r="4960" spans="4:4">
      <c r="D4960" s="140"/>
    </row>
    <row r="4961" spans="4:4">
      <c r="D4961" s="140"/>
    </row>
    <row r="4962" spans="4:4">
      <c r="D4962" s="140"/>
    </row>
    <row r="4963" spans="4:4">
      <c r="D4963" s="140"/>
    </row>
    <row r="4964" spans="4:4">
      <c r="D4964" s="140"/>
    </row>
    <row r="4965" spans="4:4">
      <c r="D4965" s="140"/>
    </row>
    <row r="4966" spans="4:4">
      <c r="D4966" s="140"/>
    </row>
    <row r="4967" spans="4:4">
      <c r="D4967" s="140"/>
    </row>
    <row r="4968" spans="4:4">
      <c r="D4968" s="140"/>
    </row>
    <row r="4969" spans="4:4">
      <c r="D4969" s="140"/>
    </row>
    <row r="4970" spans="4:4">
      <c r="D4970" s="140"/>
    </row>
    <row r="4971" spans="4:4">
      <c r="D4971" s="140"/>
    </row>
    <row r="4972" spans="4:4">
      <c r="D4972" s="140"/>
    </row>
    <row r="4973" spans="4:4">
      <c r="D4973" s="140"/>
    </row>
    <row r="4974" spans="4:4">
      <c r="D4974" s="140"/>
    </row>
    <row r="4975" spans="4:4">
      <c r="D4975" s="140"/>
    </row>
    <row r="4976" spans="4:4">
      <c r="D4976" s="140"/>
    </row>
    <row r="4977" spans="4:4">
      <c r="D4977" s="140"/>
    </row>
    <row r="4978" spans="4:4">
      <c r="D4978" s="140"/>
    </row>
    <row r="4979" spans="4:4">
      <c r="D4979" s="140"/>
    </row>
    <row r="4980" spans="4:4">
      <c r="D4980" s="140"/>
    </row>
    <row r="4981" spans="4:4">
      <c r="D4981" s="140"/>
    </row>
    <row r="4982" spans="4:4">
      <c r="D4982" s="140"/>
    </row>
    <row r="4983" spans="4:4">
      <c r="D4983" s="140"/>
    </row>
    <row r="4984" spans="4:4">
      <c r="D4984" s="140"/>
    </row>
    <row r="4985" spans="4:4">
      <c r="D4985" s="140"/>
    </row>
    <row r="4986" spans="4:4">
      <c r="D4986" s="140"/>
    </row>
    <row r="4987" spans="4:4">
      <c r="D4987" s="140"/>
    </row>
    <row r="4988" spans="4:4">
      <c r="D4988" s="140"/>
    </row>
    <row r="4989" spans="4:4">
      <c r="D4989" s="140"/>
    </row>
    <row r="4990" spans="4:4">
      <c r="D4990" s="140"/>
    </row>
    <row r="4991" spans="4:4">
      <c r="D4991" s="140"/>
    </row>
    <row r="4992" spans="4:4">
      <c r="D4992" s="140"/>
    </row>
    <row r="4993" spans="4:4">
      <c r="D4993" s="140"/>
    </row>
    <row r="4994" spans="4:4">
      <c r="D4994" s="140"/>
    </row>
    <row r="4995" spans="4:4">
      <c r="D4995" s="140"/>
    </row>
    <row r="4996" spans="4:4">
      <c r="D4996" s="140"/>
    </row>
    <row r="4997" spans="4:4">
      <c r="D4997" s="140"/>
    </row>
    <row r="4998" spans="4:4">
      <c r="D4998" s="140"/>
    </row>
    <row r="4999" spans="4:4">
      <c r="D4999" s="140"/>
    </row>
    <row r="5000" spans="4:4">
      <c r="D5000" s="140"/>
    </row>
  </sheetData>
  <sheetProtection algorithmName="SHA-512" hashValue="MlGFoPfbSpW5R/IpOS5R+XxsAAmdBGSMPZNzbOIw1lKpCXv5fqf81p3r4sLRSFd5BWlsJsjWErw0KFqDl0DzOw==" saltValue="luVaA8fmW9VorKsUP5L+bg==" spinCount="100000" sheet="1" formatRows="0"/>
  <mergeCells count="6">
    <mergeCell ref="A131:G135"/>
    <mergeCell ref="A1:G1"/>
    <mergeCell ref="C2:G2"/>
    <mergeCell ref="C3:G3"/>
    <mergeCell ref="C4:G4"/>
    <mergeCell ref="A130:C130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5B8D1-2AFF-4533-B4B2-43E68F4EA7CF}">
  <dimension ref="A1:G2"/>
  <sheetViews>
    <sheetView workbookViewId="0"/>
  </sheetViews>
  <sheetFormatPr defaultRowHeight="12.75"/>
  <cols>
    <col min="1" max="16384" width="9.140625" style="817"/>
  </cols>
  <sheetData>
    <row r="1" spans="1:7">
      <c r="A1" s="815" t="s">
        <v>1128</v>
      </c>
      <c r="B1" s="816"/>
      <c r="C1" s="816"/>
      <c r="D1" s="816"/>
      <c r="E1" s="816"/>
      <c r="F1" s="816"/>
      <c r="G1" s="816"/>
    </row>
    <row r="2" spans="1:7" ht="67.5" customHeight="1">
      <c r="A2" s="1157" t="s">
        <v>1130</v>
      </c>
      <c r="B2" s="1157"/>
      <c r="C2" s="1157"/>
      <c r="D2" s="1157"/>
      <c r="E2" s="1157"/>
      <c r="F2" s="1157"/>
      <c r="G2" s="1157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0BACA-03F7-47C8-A66D-E81C4B218040}">
  <dimension ref="A1:C12"/>
  <sheetViews>
    <sheetView workbookViewId="0"/>
  </sheetViews>
  <sheetFormatPr defaultRowHeight="11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>
      <c r="A1" s="11" t="s">
        <v>1131</v>
      </c>
      <c r="B1" s="818"/>
      <c r="C1" s="11"/>
    </row>
    <row r="2" spans="1:3">
      <c r="A2" s="11" t="s">
        <v>1132</v>
      </c>
      <c r="B2" s="818"/>
      <c r="C2" s="11"/>
    </row>
    <row r="3" spans="1:3" ht="12" thickBot="1"/>
    <row r="4" spans="1:3" ht="15">
      <c r="A4" s="2" t="s">
        <v>0</v>
      </c>
      <c r="B4" s="819" t="s">
        <v>470</v>
      </c>
      <c r="C4" s="3"/>
    </row>
    <row r="5" spans="1:3" ht="15">
      <c r="A5" s="4" t="s">
        <v>1</v>
      </c>
      <c r="B5" s="5" t="s">
        <v>471</v>
      </c>
      <c r="C5" s="6"/>
    </row>
    <row r="6" spans="1:3" ht="15.75" thickBot="1">
      <c r="A6" s="7"/>
      <c r="B6" s="8" t="s">
        <v>472</v>
      </c>
      <c r="C6" s="9"/>
    </row>
    <row r="8" spans="1:3" ht="15">
      <c r="A8" s="10" t="s">
        <v>4</v>
      </c>
    </row>
    <row r="10" spans="1:3">
      <c r="A10" s="11" t="s">
        <v>5</v>
      </c>
      <c r="B10" s="818"/>
    </row>
    <row r="11" spans="1:3">
      <c r="A11" s="11" t="s">
        <v>1133</v>
      </c>
      <c r="B11" s="818"/>
    </row>
    <row r="12" spans="1:3">
      <c r="A12" s="11"/>
      <c r="B12" s="12"/>
    </row>
  </sheetData>
  <sheetProtection password="CB91" sheet="1"/>
  <protectedRanges>
    <protectedRange sqref="B1:B2 B10:B11" name="Oblast1"/>
  </protectedRange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03601-9288-41E4-8707-DBDDDF79EA16}">
  <dimension ref="A1:G189"/>
  <sheetViews>
    <sheetView workbookViewId="0">
      <selection sqref="A1:G1"/>
    </sheetView>
  </sheetViews>
  <sheetFormatPr defaultRowHeight="11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>
      <c r="A1" s="1158" t="s">
        <v>6</v>
      </c>
      <c r="B1" s="1158"/>
      <c r="C1" s="1158"/>
      <c r="D1" s="1158"/>
      <c r="E1" s="1158"/>
      <c r="F1" s="1158"/>
      <c r="G1" s="1158"/>
    </row>
    <row r="2" spans="1:7">
      <c r="A2" s="13" t="s">
        <v>7</v>
      </c>
      <c r="B2" s="14" t="s">
        <v>8</v>
      </c>
      <c r="C2" s="14" t="s">
        <v>9</v>
      </c>
      <c r="D2" s="13" t="s">
        <v>10</v>
      </c>
      <c r="E2" s="13" t="s">
        <v>11</v>
      </c>
      <c r="F2" s="14" t="s">
        <v>12</v>
      </c>
      <c r="G2" s="13" t="s">
        <v>13</v>
      </c>
    </row>
    <row r="3" spans="1:7" ht="33.75">
      <c r="A3" s="15">
        <v>1</v>
      </c>
      <c r="B3" s="16" t="s">
        <v>473</v>
      </c>
      <c r="C3" s="16" t="s">
        <v>474</v>
      </c>
      <c r="D3" s="820"/>
      <c r="E3" s="17">
        <v>226</v>
      </c>
      <c r="F3" s="16" t="s">
        <v>16</v>
      </c>
      <c r="G3" s="17">
        <f>(D3)*(E3)</f>
        <v>0</v>
      </c>
    </row>
    <row r="4" spans="1:7" ht="33.75">
      <c r="A4" s="15">
        <v>2</v>
      </c>
      <c r="B4" s="16" t="s">
        <v>475</v>
      </c>
      <c r="C4" s="16" t="s">
        <v>476</v>
      </c>
      <c r="D4" s="821"/>
      <c r="E4" s="17">
        <v>204</v>
      </c>
      <c r="F4" s="16" t="s">
        <v>19</v>
      </c>
      <c r="G4" s="17">
        <f t="shared" ref="G4:G56" si="0">(D4)*(E4)</f>
        <v>0</v>
      </c>
    </row>
    <row r="5" spans="1:7" ht="45">
      <c r="A5" s="15">
        <v>3</v>
      </c>
      <c r="B5" s="16" t="s">
        <v>477</v>
      </c>
      <c r="C5" s="16" t="s">
        <v>478</v>
      </c>
      <c r="D5" s="821"/>
      <c r="E5" s="17">
        <v>153</v>
      </c>
      <c r="F5" s="16" t="s">
        <v>19</v>
      </c>
      <c r="G5" s="17">
        <f t="shared" si="0"/>
        <v>0</v>
      </c>
    </row>
    <row r="6" spans="1:7" ht="45">
      <c r="A6" s="15">
        <v>4</v>
      </c>
      <c r="B6" s="16" t="s">
        <v>479</v>
      </c>
      <c r="C6" s="16" t="s">
        <v>480</v>
      </c>
      <c r="D6" s="821"/>
      <c r="E6" s="17">
        <v>97</v>
      </c>
      <c r="F6" s="16" t="s">
        <v>19</v>
      </c>
      <c r="G6" s="17">
        <f t="shared" si="0"/>
        <v>0</v>
      </c>
    </row>
    <row r="7" spans="1:7" ht="33.75">
      <c r="A7" s="15">
        <v>5</v>
      </c>
      <c r="B7" s="16" t="s">
        <v>481</v>
      </c>
      <c r="C7" s="16" t="s">
        <v>482</v>
      </c>
      <c r="D7" s="821"/>
      <c r="E7" s="17">
        <v>46</v>
      </c>
      <c r="F7" s="16" t="s">
        <v>19</v>
      </c>
      <c r="G7" s="17">
        <f t="shared" si="0"/>
        <v>0</v>
      </c>
    </row>
    <row r="8" spans="1:7" ht="45">
      <c r="A8" s="15">
        <v>6</v>
      </c>
      <c r="B8" s="16" t="s">
        <v>481</v>
      </c>
      <c r="C8" s="16" t="s">
        <v>483</v>
      </c>
      <c r="D8" s="821"/>
      <c r="E8" s="17">
        <v>30</v>
      </c>
      <c r="F8" s="16" t="s">
        <v>19</v>
      </c>
      <c r="G8" s="17">
        <f t="shared" si="0"/>
        <v>0</v>
      </c>
    </row>
    <row r="9" spans="1:7" ht="45">
      <c r="A9" s="15">
        <v>7</v>
      </c>
      <c r="B9" s="16" t="s">
        <v>14</v>
      </c>
      <c r="C9" s="16" t="s">
        <v>15</v>
      </c>
      <c r="D9" s="821"/>
      <c r="E9" s="17">
        <v>244</v>
      </c>
      <c r="F9" s="16" t="s">
        <v>16</v>
      </c>
      <c r="G9" s="17">
        <f t="shared" si="0"/>
        <v>0</v>
      </c>
    </row>
    <row r="10" spans="1:7" ht="45">
      <c r="A10" s="15">
        <v>8</v>
      </c>
      <c r="B10" s="16" t="s">
        <v>484</v>
      </c>
      <c r="C10" s="16" t="s">
        <v>15</v>
      </c>
      <c r="D10" s="821"/>
      <c r="E10" s="17">
        <v>244</v>
      </c>
      <c r="F10" s="16" t="s">
        <v>16</v>
      </c>
      <c r="G10" s="17">
        <f t="shared" si="0"/>
        <v>0</v>
      </c>
    </row>
    <row r="11" spans="1:7" ht="45">
      <c r="A11" s="15">
        <v>9</v>
      </c>
      <c r="B11" s="16" t="s">
        <v>17</v>
      </c>
      <c r="C11" s="16" t="s">
        <v>485</v>
      </c>
      <c r="D11" s="821"/>
      <c r="E11" s="17">
        <v>33</v>
      </c>
      <c r="F11" s="16" t="s">
        <v>19</v>
      </c>
      <c r="G11" s="17">
        <f t="shared" si="0"/>
        <v>0</v>
      </c>
    </row>
    <row r="12" spans="1:7" ht="33.75">
      <c r="A12" s="15">
        <v>10</v>
      </c>
      <c r="B12" s="16" t="s">
        <v>17</v>
      </c>
      <c r="C12" s="16" t="s">
        <v>18</v>
      </c>
      <c r="D12" s="821"/>
      <c r="E12" s="17">
        <v>224</v>
      </c>
      <c r="F12" s="16" t="s">
        <v>19</v>
      </c>
      <c r="G12" s="17">
        <f t="shared" si="0"/>
        <v>0</v>
      </c>
    </row>
    <row r="13" spans="1:7" ht="33.75">
      <c r="A13" s="15">
        <v>11</v>
      </c>
      <c r="B13" s="16" t="s">
        <v>486</v>
      </c>
      <c r="C13" s="16" t="s">
        <v>487</v>
      </c>
      <c r="D13" s="821"/>
      <c r="E13" s="17">
        <v>72</v>
      </c>
      <c r="F13" s="16" t="s">
        <v>19</v>
      </c>
      <c r="G13" s="17">
        <f t="shared" si="0"/>
        <v>0</v>
      </c>
    </row>
    <row r="14" spans="1:7" ht="33.75">
      <c r="A14" s="15">
        <v>12</v>
      </c>
      <c r="B14" s="16" t="s">
        <v>488</v>
      </c>
      <c r="C14" s="16" t="s">
        <v>489</v>
      </c>
      <c r="D14" s="821"/>
      <c r="E14" s="17">
        <v>28</v>
      </c>
      <c r="F14" s="16" t="s">
        <v>19</v>
      </c>
      <c r="G14" s="17">
        <f t="shared" si="0"/>
        <v>0</v>
      </c>
    </row>
    <row r="15" spans="1:7" ht="33.75">
      <c r="A15" s="15">
        <v>13</v>
      </c>
      <c r="B15" s="16" t="s">
        <v>490</v>
      </c>
      <c r="C15" s="16" t="s">
        <v>491</v>
      </c>
      <c r="D15" s="821"/>
      <c r="E15" s="17">
        <v>3</v>
      </c>
      <c r="F15" s="16" t="s">
        <v>19</v>
      </c>
      <c r="G15" s="17">
        <f t="shared" si="0"/>
        <v>0</v>
      </c>
    </row>
    <row r="16" spans="1:7" ht="33.75">
      <c r="A16" s="15">
        <v>14</v>
      </c>
      <c r="B16" s="16" t="s">
        <v>492</v>
      </c>
      <c r="C16" s="16" t="s">
        <v>493</v>
      </c>
      <c r="D16" s="821"/>
      <c r="E16" s="17">
        <v>8</v>
      </c>
      <c r="F16" s="16" t="s">
        <v>19</v>
      </c>
      <c r="G16" s="17">
        <f t="shared" si="0"/>
        <v>0</v>
      </c>
    </row>
    <row r="17" spans="1:7" ht="33.75">
      <c r="A17" s="15">
        <v>15</v>
      </c>
      <c r="B17" s="16" t="s">
        <v>22</v>
      </c>
      <c r="C17" s="16" t="s">
        <v>23</v>
      </c>
      <c r="D17" s="821"/>
      <c r="E17" s="17">
        <v>8</v>
      </c>
      <c r="F17" s="16" t="s">
        <v>19</v>
      </c>
      <c r="G17" s="17">
        <f t="shared" si="0"/>
        <v>0</v>
      </c>
    </row>
    <row r="18" spans="1:7" ht="33.75">
      <c r="A18" s="15">
        <v>16</v>
      </c>
      <c r="B18" s="16" t="s">
        <v>494</v>
      </c>
      <c r="C18" s="16" t="s">
        <v>495</v>
      </c>
      <c r="D18" s="821"/>
      <c r="E18" s="17">
        <v>14</v>
      </c>
      <c r="F18" s="16" t="s">
        <v>19</v>
      </c>
      <c r="G18" s="17">
        <f t="shared" si="0"/>
        <v>0</v>
      </c>
    </row>
    <row r="19" spans="1:7" ht="33.75">
      <c r="A19" s="15">
        <v>17</v>
      </c>
      <c r="B19" s="16" t="s">
        <v>494</v>
      </c>
      <c r="C19" s="16" t="s">
        <v>496</v>
      </c>
      <c r="D19" s="821"/>
      <c r="E19" s="17">
        <v>10</v>
      </c>
      <c r="F19" s="16" t="s">
        <v>19</v>
      </c>
      <c r="G19" s="17">
        <f t="shared" si="0"/>
        <v>0</v>
      </c>
    </row>
    <row r="20" spans="1:7" ht="33.75">
      <c r="A20" s="15">
        <v>18</v>
      </c>
      <c r="B20" s="16" t="s">
        <v>497</v>
      </c>
      <c r="C20" s="16" t="s">
        <v>498</v>
      </c>
      <c r="D20" s="821"/>
      <c r="E20" s="17">
        <v>1</v>
      </c>
      <c r="F20" s="16" t="s">
        <v>19</v>
      </c>
      <c r="G20" s="17">
        <f t="shared" si="0"/>
        <v>0</v>
      </c>
    </row>
    <row r="21" spans="1:7" ht="33.75">
      <c r="A21" s="15">
        <v>19</v>
      </c>
      <c r="B21" s="16" t="s">
        <v>497</v>
      </c>
      <c r="C21" s="16" t="s">
        <v>499</v>
      </c>
      <c r="D21" s="821"/>
      <c r="E21" s="17">
        <v>1</v>
      </c>
      <c r="F21" s="16" t="s">
        <v>19</v>
      </c>
      <c r="G21" s="17">
        <f t="shared" si="0"/>
        <v>0</v>
      </c>
    </row>
    <row r="22" spans="1:7" ht="33.75">
      <c r="A22" s="15">
        <v>20</v>
      </c>
      <c r="B22" s="16" t="s">
        <v>500</v>
      </c>
      <c r="C22" s="16" t="s">
        <v>501</v>
      </c>
      <c r="D22" s="821"/>
      <c r="E22" s="17">
        <v>13</v>
      </c>
      <c r="F22" s="16" t="s">
        <v>19</v>
      </c>
      <c r="G22" s="17">
        <f t="shared" si="0"/>
        <v>0</v>
      </c>
    </row>
    <row r="23" spans="1:7" ht="33.75">
      <c r="A23" s="15">
        <v>21</v>
      </c>
      <c r="B23" s="16" t="s">
        <v>500</v>
      </c>
      <c r="C23" s="16" t="s">
        <v>502</v>
      </c>
      <c r="D23" s="821"/>
      <c r="E23" s="17">
        <v>4</v>
      </c>
      <c r="F23" s="16" t="s">
        <v>19</v>
      </c>
      <c r="G23" s="17">
        <f t="shared" si="0"/>
        <v>0</v>
      </c>
    </row>
    <row r="24" spans="1:7" ht="33.75">
      <c r="A24" s="15">
        <v>22</v>
      </c>
      <c r="B24" s="16" t="s">
        <v>503</v>
      </c>
      <c r="C24" s="16" t="s">
        <v>504</v>
      </c>
      <c r="D24" s="821"/>
      <c r="E24" s="17">
        <v>1</v>
      </c>
      <c r="F24" s="16" t="s">
        <v>19</v>
      </c>
      <c r="G24" s="17">
        <f t="shared" si="0"/>
        <v>0</v>
      </c>
    </row>
    <row r="25" spans="1:7" ht="22.5">
      <c r="A25" s="15">
        <v>23</v>
      </c>
      <c r="B25" s="16" t="s">
        <v>505</v>
      </c>
      <c r="C25" s="16" t="s">
        <v>506</v>
      </c>
      <c r="D25" s="821"/>
      <c r="E25" s="17">
        <v>7</v>
      </c>
      <c r="F25" s="16" t="s">
        <v>19</v>
      </c>
      <c r="G25" s="17">
        <f t="shared" si="0"/>
        <v>0</v>
      </c>
    </row>
    <row r="26" spans="1:7" ht="22.5">
      <c r="A26" s="15">
        <v>24</v>
      </c>
      <c r="B26" s="16" t="s">
        <v>507</v>
      </c>
      <c r="C26" s="16" t="s">
        <v>508</v>
      </c>
      <c r="D26" s="821"/>
      <c r="E26" s="17">
        <v>4</v>
      </c>
      <c r="F26" s="16" t="s">
        <v>19</v>
      </c>
      <c r="G26" s="17">
        <f t="shared" si="0"/>
        <v>0</v>
      </c>
    </row>
    <row r="27" spans="1:7" ht="22.5">
      <c r="A27" s="15">
        <v>25</v>
      </c>
      <c r="B27" s="16" t="s">
        <v>509</v>
      </c>
      <c r="C27" s="16" t="s">
        <v>510</v>
      </c>
      <c r="D27" s="821"/>
      <c r="E27" s="17">
        <v>122</v>
      </c>
      <c r="F27" s="16" t="s">
        <v>19</v>
      </c>
      <c r="G27" s="17">
        <f t="shared" si="0"/>
        <v>0</v>
      </c>
    </row>
    <row r="28" spans="1:7" ht="22.5">
      <c r="A28" s="15">
        <v>26</v>
      </c>
      <c r="B28" s="16" t="s">
        <v>511</v>
      </c>
      <c r="C28" s="16" t="s">
        <v>512</v>
      </c>
      <c r="D28" s="821"/>
      <c r="E28" s="17">
        <v>28</v>
      </c>
      <c r="F28" s="16" t="s">
        <v>19</v>
      </c>
      <c r="G28" s="17">
        <f t="shared" si="0"/>
        <v>0</v>
      </c>
    </row>
    <row r="29" spans="1:7" ht="22.5">
      <c r="A29" s="15">
        <v>27</v>
      </c>
      <c r="B29" s="16" t="s">
        <v>513</v>
      </c>
      <c r="C29" s="16" t="s">
        <v>514</v>
      </c>
      <c r="D29" s="821"/>
      <c r="E29" s="17">
        <v>1</v>
      </c>
      <c r="F29" s="16" t="s">
        <v>19</v>
      </c>
      <c r="G29" s="17">
        <f t="shared" si="0"/>
        <v>0</v>
      </c>
    </row>
    <row r="30" spans="1:7" ht="33.75">
      <c r="A30" s="15">
        <v>28</v>
      </c>
      <c r="B30" s="16" t="s">
        <v>515</v>
      </c>
      <c r="C30" s="16" t="s">
        <v>516</v>
      </c>
      <c r="D30" s="821"/>
      <c r="E30" s="17">
        <v>4</v>
      </c>
      <c r="F30" s="16" t="s">
        <v>19</v>
      </c>
      <c r="G30" s="17">
        <f t="shared" si="0"/>
        <v>0</v>
      </c>
    </row>
    <row r="31" spans="1:7" ht="33.75">
      <c r="A31" s="15">
        <v>29</v>
      </c>
      <c r="B31" s="16" t="s">
        <v>517</v>
      </c>
      <c r="C31" s="16" t="s">
        <v>518</v>
      </c>
      <c r="D31" s="821"/>
      <c r="E31" s="17">
        <v>25</v>
      </c>
      <c r="F31" s="16" t="s">
        <v>19</v>
      </c>
      <c r="G31" s="17">
        <f t="shared" si="0"/>
        <v>0</v>
      </c>
    </row>
    <row r="32" spans="1:7" ht="33.75">
      <c r="A32" s="15">
        <v>30</v>
      </c>
      <c r="B32" s="16" t="s">
        <v>519</v>
      </c>
      <c r="C32" s="16" t="s">
        <v>520</v>
      </c>
      <c r="D32" s="821"/>
      <c r="E32" s="17">
        <v>2</v>
      </c>
      <c r="F32" s="16" t="s">
        <v>19</v>
      </c>
      <c r="G32" s="17">
        <f t="shared" si="0"/>
        <v>0</v>
      </c>
    </row>
    <row r="33" spans="1:7" ht="33.75">
      <c r="A33" s="15">
        <v>31</v>
      </c>
      <c r="B33" s="16" t="s">
        <v>521</v>
      </c>
      <c r="C33" s="16" t="s">
        <v>522</v>
      </c>
      <c r="D33" s="821"/>
      <c r="E33" s="17">
        <v>1</v>
      </c>
      <c r="F33" s="16" t="s">
        <v>19</v>
      </c>
      <c r="G33" s="17">
        <f t="shared" si="0"/>
        <v>0</v>
      </c>
    </row>
    <row r="34" spans="1:7" ht="33.75">
      <c r="A34" s="15">
        <v>32</v>
      </c>
      <c r="B34" s="16" t="s">
        <v>523</v>
      </c>
      <c r="C34" s="16" t="s">
        <v>524</v>
      </c>
      <c r="D34" s="821"/>
      <c r="E34" s="17">
        <v>2</v>
      </c>
      <c r="F34" s="16" t="s">
        <v>19</v>
      </c>
      <c r="G34" s="17">
        <f t="shared" si="0"/>
        <v>0</v>
      </c>
    </row>
    <row r="35" spans="1:7" ht="33.75">
      <c r="A35" s="15">
        <v>33</v>
      </c>
      <c r="B35" s="16" t="s">
        <v>525</v>
      </c>
      <c r="C35" s="16" t="s">
        <v>526</v>
      </c>
      <c r="D35" s="821"/>
      <c r="E35" s="17">
        <v>2</v>
      </c>
      <c r="F35" s="16" t="s">
        <v>19</v>
      </c>
      <c r="G35" s="17">
        <f t="shared" si="0"/>
        <v>0</v>
      </c>
    </row>
    <row r="36" spans="1:7" ht="33.75">
      <c r="A36" s="15">
        <v>34</v>
      </c>
      <c r="B36" s="16" t="s">
        <v>527</v>
      </c>
      <c r="C36" s="16" t="s">
        <v>528</v>
      </c>
      <c r="D36" s="821"/>
      <c r="E36" s="17">
        <v>133</v>
      </c>
      <c r="F36" s="16" t="s">
        <v>19</v>
      </c>
      <c r="G36" s="17">
        <f t="shared" si="0"/>
        <v>0</v>
      </c>
    </row>
    <row r="37" spans="1:7" ht="22.5">
      <c r="A37" s="15">
        <v>35</v>
      </c>
      <c r="B37" s="16" t="s">
        <v>529</v>
      </c>
      <c r="C37" s="16" t="s">
        <v>530</v>
      </c>
      <c r="D37" s="821"/>
      <c r="E37" s="17">
        <v>44</v>
      </c>
      <c r="F37" s="16" t="s">
        <v>16</v>
      </c>
      <c r="G37" s="17">
        <f t="shared" si="0"/>
        <v>0</v>
      </c>
    </row>
    <row r="38" spans="1:7" ht="22.5">
      <c r="A38" s="15">
        <v>36</v>
      </c>
      <c r="B38" s="16" t="s">
        <v>531</v>
      </c>
      <c r="C38" s="16" t="s">
        <v>532</v>
      </c>
      <c r="D38" s="821"/>
      <c r="E38" s="17">
        <v>72</v>
      </c>
      <c r="F38" s="16" t="s">
        <v>16</v>
      </c>
      <c r="G38" s="17">
        <f t="shared" si="0"/>
        <v>0</v>
      </c>
    </row>
    <row r="39" spans="1:7" ht="22.5">
      <c r="A39" s="15">
        <v>37</v>
      </c>
      <c r="B39" s="16" t="s">
        <v>533</v>
      </c>
      <c r="C39" s="16" t="s">
        <v>534</v>
      </c>
      <c r="D39" s="821"/>
      <c r="E39" s="17">
        <v>21</v>
      </c>
      <c r="F39" s="16" t="s">
        <v>16</v>
      </c>
      <c r="G39" s="17">
        <f t="shared" si="0"/>
        <v>0</v>
      </c>
    </row>
    <row r="40" spans="1:7" ht="22.5">
      <c r="A40" s="15">
        <v>38</v>
      </c>
      <c r="B40" s="16" t="s">
        <v>535</v>
      </c>
      <c r="C40" s="16" t="s">
        <v>536</v>
      </c>
      <c r="D40" s="821"/>
      <c r="E40" s="17">
        <v>19</v>
      </c>
      <c r="F40" s="16" t="s">
        <v>16</v>
      </c>
      <c r="G40" s="17">
        <f t="shared" si="0"/>
        <v>0</v>
      </c>
    </row>
    <row r="41" spans="1:7" ht="22.5">
      <c r="A41" s="15">
        <v>39</v>
      </c>
      <c r="B41" s="16" t="s">
        <v>537</v>
      </c>
      <c r="C41" s="16" t="s">
        <v>538</v>
      </c>
      <c r="D41" s="821"/>
      <c r="E41" s="17">
        <v>2</v>
      </c>
      <c r="F41" s="16" t="s">
        <v>16</v>
      </c>
      <c r="G41" s="17">
        <f t="shared" si="0"/>
        <v>0</v>
      </c>
    </row>
    <row r="42" spans="1:7">
      <c r="A42" s="15">
        <v>40</v>
      </c>
      <c r="B42" s="16" t="s">
        <v>539</v>
      </c>
      <c r="C42" s="16" t="s">
        <v>540</v>
      </c>
      <c r="D42" s="821"/>
      <c r="E42" s="17">
        <v>8</v>
      </c>
      <c r="F42" s="16" t="s">
        <v>16</v>
      </c>
      <c r="G42" s="17">
        <f t="shared" si="0"/>
        <v>0</v>
      </c>
    </row>
    <row r="43" spans="1:7">
      <c r="A43" s="15">
        <v>41</v>
      </c>
      <c r="B43" s="16" t="s">
        <v>541</v>
      </c>
      <c r="C43" s="16" t="s">
        <v>542</v>
      </c>
      <c r="D43" s="821"/>
      <c r="E43" s="17">
        <v>8</v>
      </c>
      <c r="F43" s="16" t="s">
        <v>16</v>
      </c>
      <c r="G43" s="17">
        <f t="shared" si="0"/>
        <v>0</v>
      </c>
    </row>
    <row r="44" spans="1:7">
      <c r="A44" s="15">
        <v>42</v>
      </c>
      <c r="B44" s="16" t="s">
        <v>543</v>
      </c>
      <c r="C44" s="16" t="s">
        <v>544</v>
      </c>
      <c r="D44" s="821"/>
      <c r="E44" s="17">
        <v>10</v>
      </c>
      <c r="F44" s="16" t="s">
        <v>16</v>
      </c>
      <c r="G44" s="17">
        <f t="shared" si="0"/>
        <v>0</v>
      </c>
    </row>
    <row r="45" spans="1:7" ht="33.75">
      <c r="A45" s="15">
        <v>43</v>
      </c>
      <c r="B45" s="16" t="s">
        <v>545</v>
      </c>
      <c r="C45" s="16" t="s">
        <v>546</v>
      </c>
      <c r="D45" s="821"/>
      <c r="E45" s="17">
        <v>307</v>
      </c>
      <c r="F45" s="16" t="s">
        <v>16</v>
      </c>
      <c r="G45" s="17">
        <f t="shared" si="0"/>
        <v>0</v>
      </c>
    </row>
    <row r="46" spans="1:7" ht="22.5">
      <c r="A46" s="15">
        <v>44</v>
      </c>
      <c r="B46" s="16" t="s">
        <v>545</v>
      </c>
      <c r="C46" s="16" t="s">
        <v>547</v>
      </c>
      <c r="D46" s="821"/>
      <c r="E46" s="17">
        <v>435</v>
      </c>
      <c r="F46" s="16" t="s">
        <v>16</v>
      </c>
      <c r="G46" s="17">
        <f t="shared" si="0"/>
        <v>0</v>
      </c>
    </row>
    <row r="47" spans="1:7" ht="22.5">
      <c r="A47" s="15">
        <v>45</v>
      </c>
      <c r="B47" s="16" t="s">
        <v>545</v>
      </c>
      <c r="C47" s="16" t="s">
        <v>547</v>
      </c>
      <c r="D47" s="821"/>
      <c r="E47" s="17">
        <v>309</v>
      </c>
      <c r="F47" s="16" t="s">
        <v>16</v>
      </c>
      <c r="G47" s="17">
        <f t="shared" si="0"/>
        <v>0</v>
      </c>
    </row>
    <row r="48" spans="1:7" ht="22.5">
      <c r="A48" s="15">
        <v>46</v>
      </c>
      <c r="B48" s="16" t="s">
        <v>548</v>
      </c>
      <c r="C48" s="16" t="s">
        <v>549</v>
      </c>
      <c r="D48" s="821"/>
      <c r="E48" s="17">
        <v>1581</v>
      </c>
      <c r="F48" s="16" t="s">
        <v>16</v>
      </c>
      <c r="G48" s="17">
        <f t="shared" si="0"/>
        <v>0</v>
      </c>
    </row>
    <row r="49" spans="1:7" ht="22.5">
      <c r="A49" s="15">
        <v>47</v>
      </c>
      <c r="B49" s="16" t="s">
        <v>550</v>
      </c>
      <c r="C49" s="16" t="s">
        <v>551</v>
      </c>
      <c r="D49" s="821"/>
      <c r="E49" s="17">
        <v>166</v>
      </c>
      <c r="F49" s="16" t="s">
        <v>16</v>
      </c>
      <c r="G49" s="17">
        <f t="shared" si="0"/>
        <v>0</v>
      </c>
    </row>
    <row r="50" spans="1:7" ht="22.5">
      <c r="A50" s="15">
        <v>48</v>
      </c>
      <c r="B50" s="16" t="s">
        <v>552</v>
      </c>
      <c r="C50" s="16" t="s">
        <v>553</v>
      </c>
      <c r="D50" s="821"/>
      <c r="E50" s="17">
        <v>98</v>
      </c>
      <c r="F50" s="16" t="s">
        <v>16</v>
      </c>
      <c r="G50" s="17">
        <f t="shared" si="0"/>
        <v>0</v>
      </c>
    </row>
    <row r="51" spans="1:7" ht="22.5">
      <c r="A51" s="15">
        <v>49</v>
      </c>
      <c r="B51" s="16" t="s">
        <v>554</v>
      </c>
      <c r="C51" s="16" t="s">
        <v>555</v>
      </c>
      <c r="D51" s="821"/>
      <c r="E51" s="17">
        <v>103</v>
      </c>
      <c r="F51" s="16" t="s">
        <v>16</v>
      </c>
      <c r="G51" s="17">
        <f t="shared" si="0"/>
        <v>0</v>
      </c>
    </row>
    <row r="52" spans="1:7" ht="22.5">
      <c r="A52" s="15">
        <v>50</v>
      </c>
      <c r="B52" s="16" t="s">
        <v>556</v>
      </c>
      <c r="C52" s="16" t="s">
        <v>557</v>
      </c>
      <c r="D52" s="821"/>
      <c r="E52" s="17">
        <v>34</v>
      </c>
      <c r="F52" s="16" t="s">
        <v>16</v>
      </c>
      <c r="G52" s="17">
        <f t="shared" si="0"/>
        <v>0</v>
      </c>
    </row>
    <row r="53" spans="1:7" ht="22.5">
      <c r="A53" s="15">
        <v>51</v>
      </c>
      <c r="B53" s="16" t="s">
        <v>558</v>
      </c>
      <c r="C53" s="16" t="s">
        <v>559</v>
      </c>
      <c r="D53" s="821"/>
      <c r="E53" s="17">
        <v>16</v>
      </c>
      <c r="F53" s="16" t="s">
        <v>16</v>
      </c>
      <c r="G53" s="17">
        <f t="shared" si="0"/>
        <v>0</v>
      </c>
    </row>
    <row r="54" spans="1:7" ht="33.75">
      <c r="A54" s="15">
        <v>52</v>
      </c>
      <c r="B54" s="16" t="s">
        <v>560</v>
      </c>
      <c r="C54" s="16" t="s">
        <v>561</v>
      </c>
      <c r="D54" s="821"/>
      <c r="E54" s="17">
        <v>52</v>
      </c>
      <c r="F54" s="16" t="s">
        <v>16</v>
      </c>
      <c r="G54" s="17">
        <f t="shared" si="0"/>
        <v>0</v>
      </c>
    </row>
    <row r="55" spans="1:7" ht="33.75">
      <c r="A55" s="15">
        <v>53</v>
      </c>
      <c r="B55" s="16" t="s">
        <v>562</v>
      </c>
      <c r="C55" s="16" t="s">
        <v>563</v>
      </c>
      <c r="D55" s="821"/>
      <c r="E55" s="17">
        <v>30</v>
      </c>
      <c r="F55" s="16" t="s">
        <v>19</v>
      </c>
      <c r="G55" s="17">
        <f t="shared" si="0"/>
        <v>0</v>
      </c>
    </row>
    <row r="56" spans="1:7" ht="22.5">
      <c r="A56" s="15">
        <v>54</v>
      </c>
      <c r="B56" s="16" t="s">
        <v>564</v>
      </c>
      <c r="C56" s="16" t="s">
        <v>565</v>
      </c>
      <c r="D56" s="821"/>
      <c r="E56" s="17">
        <v>4</v>
      </c>
      <c r="F56" s="16" t="s">
        <v>19</v>
      </c>
      <c r="G56" s="17">
        <f t="shared" si="0"/>
        <v>0</v>
      </c>
    </row>
    <row r="57" spans="1:7" ht="22.5">
      <c r="A57" s="15">
        <v>55</v>
      </c>
      <c r="B57" s="16" t="s">
        <v>38</v>
      </c>
      <c r="C57" s="16" t="s">
        <v>39</v>
      </c>
      <c r="D57" s="821"/>
      <c r="E57" s="17">
        <v>309</v>
      </c>
      <c r="F57" s="16" t="s">
        <v>19</v>
      </c>
      <c r="G57" s="17">
        <f>(D57)*(E57)</f>
        <v>0</v>
      </c>
    </row>
    <row r="58" spans="1:7">
      <c r="F58" s="11" t="s">
        <v>40</v>
      </c>
      <c r="G58" s="18">
        <f>SUM(G3:G57)</f>
        <v>0</v>
      </c>
    </row>
    <row r="59" spans="1:7" ht="12" thickBot="1">
      <c r="A59" s="19" t="s">
        <v>41</v>
      </c>
    </row>
    <row r="60" spans="1:7" ht="12.75" thickTop="1">
      <c r="A60" s="20"/>
      <c r="B60" s="20"/>
      <c r="C60" s="20"/>
      <c r="D60" s="20"/>
      <c r="E60" s="20"/>
      <c r="F60" s="20"/>
      <c r="G60" s="21">
        <f>(G58)</f>
        <v>0</v>
      </c>
    </row>
    <row r="62" spans="1:7" ht="12">
      <c r="C62" s="22" t="s">
        <v>42</v>
      </c>
      <c r="D62" s="23">
        <f>(G58)</f>
        <v>0</v>
      </c>
    </row>
    <row r="64" spans="1:7" ht="15.75">
      <c r="A64" s="1158" t="s">
        <v>566</v>
      </c>
      <c r="B64" s="1158"/>
      <c r="C64" s="1158"/>
      <c r="D64" s="1158"/>
      <c r="E64" s="1158"/>
      <c r="F64" s="1158"/>
      <c r="G64" s="1158"/>
    </row>
    <row r="65" spans="1:7">
      <c r="A65" s="13" t="s">
        <v>7</v>
      </c>
      <c r="B65" s="14" t="s">
        <v>8</v>
      </c>
      <c r="C65" s="14" t="s">
        <v>9</v>
      </c>
      <c r="D65" s="13" t="s">
        <v>10</v>
      </c>
      <c r="E65" s="13" t="s">
        <v>11</v>
      </c>
      <c r="F65" s="14" t="s">
        <v>12</v>
      </c>
      <c r="G65" s="13" t="s">
        <v>13</v>
      </c>
    </row>
    <row r="66" spans="1:7" ht="45">
      <c r="A66" s="15">
        <v>1</v>
      </c>
      <c r="B66" s="16" t="s">
        <v>567</v>
      </c>
      <c r="C66" s="16" t="s">
        <v>568</v>
      </c>
      <c r="D66" s="821"/>
      <c r="E66" s="17">
        <v>39</v>
      </c>
      <c r="F66" s="16" t="s">
        <v>19</v>
      </c>
      <c r="G66" s="17">
        <f>(D66)*(E66)</f>
        <v>0</v>
      </c>
    </row>
    <row r="67" spans="1:7" ht="45">
      <c r="A67" s="15">
        <v>2</v>
      </c>
      <c r="B67" s="16" t="s">
        <v>569</v>
      </c>
      <c r="C67" s="16" t="s">
        <v>570</v>
      </c>
      <c r="D67" s="821"/>
      <c r="E67" s="17">
        <v>18</v>
      </c>
      <c r="F67" s="16" t="s">
        <v>19</v>
      </c>
      <c r="G67" s="17">
        <f t="shared" ref="G67:G72" si="1">(D67)*(E67)</f>
        <v>0</v>
      </c>
    </row>
    <row r="68" spans="1:7" ht="45">
      <c r="A68" s="15">
        <v>3</v>
      </c>
      <c r="B68" s="16" t="s">
        <v>571</v>
      </c>
      <c r="C68" s="16" t="s">
        <v>572</v>
      </c>
      <c r="D68" s="821"/>
      <c r="E68" s="17">
        <v>8</v>
      </c>
      <c r="F68" s="16" t="s">
        <v>19</v>
      </c>
      <c r="G68" s="17">
        <f t="shared" si="1"/>
        <v>0</v>
      </c>
    </row>
    <row r="69" spans="1:7" ht="45">
      <c r="A69" s="15">
        <v>4</v>
      </c>
      <c r="B69" s="16" t="s">
        <v>573</v>
      </c>
      <c r="C69" s="16" t="s">
        <v>574</v>
      </c>
      <c r="D69" s="821"/>
      <c r="E69" s="17">
        <v>357</v>
      </c>
      <c r="F69" s="16" t="s">
        <v>19</v>
      </c>
      <c r="G69" s="17">
        <f t="shared" si="1"/>
        <v>0</v>
      </c>
    </row>
    <row r="70" spans="1:7" ht="45">
      <c r="A70" s="15">
        <v>5</v>
      </c>
      <c r="B70" s="16" t="s">
        <v>575</v>
      </c>
      <c r="C70" s="16" t="s">
        <v>576</v>
      </c>
      <c r="D70" s="821"/>
      <c r="E70" s="17">
        <v>97</v>
      </c>
      <c r="F70" s="16" t="s">
        <v>19</v>
      </c>
      <c r="G70" s="17">
        <f t="shared" si="1"/>
        <v>0</v>
      </c>
    </row>
    <row r="71" spans="1:7" ht="33.75">
      <c r="A71" s="15">
        <v>6</v>
      </c>
      <c r="B71" s="16" t="s">
        <v>577</v>
      </c>
      <c r="C71" s="16" t="s">
        <v>578</v>
      </c>
      <c r="D71" s="821"/>
      <c r="E71" s="17">
        <v>146</v>
      </c>
      <c r="F71" s="16" t="s">
        <v>16</v>
      </c>
      <c r="G71" s="17">
        <f t="shared" si="1"/>
        <v>0</v>
      </c>
    </row>
    <row r="72" spans="1:7" ht="33.75">
      <c r="A72" s="15">
        <v>7</v>
      </c>
      <c r="B72" s="16" t="s">
        <v>579</v>
      </c>
      <c r="C72" s="16" t="s">
        <v>580</v>
      </c>
      <c r="D72" s="821"/>
      <c r="E72" s="17">
        <v>94</v>
      </c>
      <c r="F72" s="16" t="s">
        <v>16</v>
      </c>
      <c r="G72" s="17">
        <f t="shared" si="1"/>
        <v>0</v>
      </c>
    </row>
    <row r="73" spans="1:7" ht="45">
      <c r="A73" s="15">
        <v>8</v>
      </c>
      <c r="B73" s="16" t="s">
        <v>581</v>
      </c>
      <c r="C73" s="16" t="s">
        <v>582</v>
      </c>
      <c r="D73" s="821"/>
      <c r="E73" s="17">
        <v>76</v>
      </c>
      <c r="F73" s="16" t="s">
        <v>16</v>
      </c>
      <c r="G73" s="17">
        <f>(D73)*(E73)</f>
        <v>0</v>
      </c>
    </row>
    <row r="74" spans="1:7">
      <c r="F74" s="11" t="s">
        <v>40</v>
      </c>
      <c r="G74" s="18">
        <f>SUM(G66:G73)</f>
        <v>0</v>
      </c>
    </row>
    <row r="75" spans="1:7" ht="12" thickBot="1">
      <c r="A75" s="19" t="s">
        <v>41</v>
      </c>
    </row>
    <row r="76" spans="1:7" ht="12.75" thickTop="1">
      <c r="A76" s="20"/>
      <c r="B76" s="20"/>
      <c r="C76" s="20"/>
      <c r="D76" s="20"/>
      <c r="E76" s="20"/>
      <c r="F76" s="20"/>
      <c r="G76" s="21">
        <f>(G74)</f>
        <v>0</v>
      </c>
    </row>
    <row r="78" spans="1:7" ht="12">
      <c r="C78" s="22" t="s">
        <v>42</v>
      </c>
      <c r="D78" s="23">
        <f>(G74)</f>
        <v>0</v>
      </c>
    </row>
    <row r="80" spans="1:7" ht="15.75">
      <c r="A80" s="1158" t="s">
        <v>77</v>
      </c>
      <c r="B80" s="1158"/>
      <c r="C80" s="1158"/>
      <c r="D80" s="1158"/>
      <c r="E80" s="1158"/>
      <c r="F80" s="1158"/>
      <c r="G80" s="1158"/>
    </row>
    <row r="81" spans="1:7">
      <c r="A81" s="13" t="s">
        <v>7</v>
      </c>
      <c r="B81" s="14" t="s">
        <v>8</v>
      </c>
      <c r="C81" s="14" t="s">
        <v>9</v>
      </c>
      <c r="D81" s="13" t="s">
        <v>10</v>
      </c>
      <c r="E81" s="13" t="s">
        <v>11</v>
      </c>
      <c r="F81" s="14" t="s">
        <v>12</v>
      </c>
      <c r="G81" s="13" t="s">
        <v>13</v>
      </c>
    </row>
    <row r="82" spans="1:7" ht="56.25">
      <c r="A82" s="15">
        <v>1</v>
      </c>
      <c r="B82" s="16" t="s">
        <v>583</v>
      </c>
      <c r="C82" s="16" t="s">
        <v>584</v>
      </c>
      <c r="D82" s="821"/>
      <c r="E82" s="17">
        <v>1</v>
      </c>
      <c r="F82" s="16" t="s">
        <v>80</v>
      </c>
      <c r="G82" s="17">
        <f>(D82)*(E82)</f>
        <v>0</v>
      </c>
    </row>
    <row r="83" spans="1:7" ht="45">
      <c r="A83" s="15">
        <v>2</v>
      </c>
      <c r="B83" s="16" t="s">
        <v>585</v>
      </c>
      <c r="C83" s="16" t="s">
        <v>586</v>
      </c>
      <c r="D83" s="821"/>
      <c r="E83" s="17">
        <v>1</v>
      </c>
      <c r="F83" s="16" t="s">
        <v>80</v>
      </c>
      <c r="G83" s="17">
        <f>(D83)*(E83)</f>
        <v>0</v>
      </c>
    </row>
    <row r="84" spans="1:7">
      <c r="F84" s="11" t="s">
        <v>40</v>
      </c>
      <c r="G84" s="18">
        <f>SUM(G82:G83)</f>
        <v>0</v>
      </c>
    </row>
    <row r="85" spans="1:7" ht="12" thickBot="1">
      <c r="A85" s="19" t="s">
        <v>41</v>
      </c>
    </row>
    <row r="86" spans="1:7" ht="12.75" thickTop="1">
      <c r="A86" s="20"/>
      <c r="B86" s="20"/>
      <c r="C86" s="20"/>
      <c r="D86" s="20"/>
      <c r="E86" s="20"/>
      <c r="F86" s="20"/>
      <c r="G86" s="21">
        <f>(G84)</f>
        <v>0</v>
      </c>
    </row>
    <row r="88" spans="1:7" ht="12">
      <c r="C88" s="22" t="s">
        <v>42</v>
      </c>
      <c r="D88" s="23">
        <f>(G84)</f>
        <v>0</v>
      </c>
    </row>
    <row r="90" spans="1:7" ht="15.75">
      <c r="A90" s="1158" t="s">
        <v>81</v>
      </c>
      <c r="B90" s="1158"/>
      <c r="C90" s="1158"/>
      <c r="D90" s="1158"/>
      <c r="E90" s="1158"/>
      <c r="F90" s="1158"/>
      <c r="G90" s="1158"/>
    </row>
    <row r="91" spans="1:7">
      <c r="A91" s="13" t="s">
        <v>7</v>
      </c>
      <c r="B91" s="14" t="s">
        <v>8</v>
      </c>
      <c r="C91" s="14" t="s">
        <v>9</v>
      </c>
      <c r="D91" s="13" t="s">
        <v>10</v>
      </c>
      <c r="E91" s="13" t="s">
        <v>11</v>
      </c>
      <c r="F91" s="14" t="s">
        <v>12</v>
      </c>
      <c r="G91" s="13" t="s">
        <v>13</v>
      </c>
    </row>
    <row r="92" spans="1:7" ht="33.75">
      <c r="A92" s="15">
        <v>1</v>
      </c>
      <c r="B92" s="16" t="s">
        <v>82</v>
      </c>
      <c r="C92" s="16" t="s">
        <v>587</v>
      </c>
      <c r="D92" s="821"/>
      <c r="E92" s="17">
        <v>309</v>
      </c>
      <c r="F92" s="16" t="s">
        <v>16</v>
      </c>
      <c r="G92" s="17">
        <f>(D92)*(E92)</f>
        <v>0</v>
      </c>
    </row>
    <row r="93" spans="1:7">
      <c r="A93" s="15">
        <v>2</v>
      </c>
      <c r="B93" s="16" t="s">
        <v>84</v>
      </c>
      <c r="C93" s="16" t="s">
        <v>588</v>
      </c>
      <c r="D93" s="821"/>
      <c r="E93" s="17">
        <v>307</v>
      </c>
      <c r="F93" s="16" t="s">
        <v>16</v>
      </c>
      <c r="G93" s="17">
        <f t="shared" ref="G93:G147" si="2">(D93)*(E93)</f>
        <v>0</v>
      </c>
    </row>
    <row r="94" spans="1:7">
      <c r="A94" s="15">
        <v>3</v>
      </c>
      <c r="B94" s="16" t="s">
        <v>86</v>
      </c>
      <c r="C94" s="16" t="s">
        <v>589</v>
      </c>
      <c r="D94" s="821"/>
      <c r="E94" s="17">
        <v>435</v>
      </c>
      <c r="F94" s="16" t="s">
        <v>16</v>
      </c>
      <c r="G94" s="17">
        <f t="shared" si="2"/>
        <v>0</v>
      </c>
    </row>
    <row r="95" spans="1:7">
      <c r="A95" s="15">
        <v>4</v>
      </c>
      <c r="B95" s="16" t="s">
        <v>88</v>
      </c>
      <c r="C95" s="16" t="s">
        <v>590</v>
      </c>
      <c r="D95" s="821"/>
      <c r="E95" s="17">
        <v>1581</v>
      </c>
      <c r="F95" s="16" t="s">
        <v>16</v>
      </c>
      <c r="G95" s="17">
        <f t="shared" si="2"/>
        <v>0</v>
      </c>
    </row>
    <row r="96" spans="1:7">
      <c r="A96" s="15">
        <v>5</v>
      </c>
      <c r="B96" s="16" t="s">
        <v>90</v>
      </c>
      <c r="C96" s="16" t="s">
        <v>591</v>
      </c>
      <c r="D96" s="821"/>
      <c r="E96" s="17">
        <v>166</v>
      </c>
      <c r="F96" s="16" t="s">
        <v>16</v>
      </c>
      <c r="G96" s="17">
        <f t="shared" si="2"/>
        <v>0</v>
      </c>
    </row>
    <row r="97" spans="1:7">
      <c r="A97" s="15">
        <v>6</v>
      </c>
      <c r="B97" s="16" t="s">
        <v>92</v>
      </c>
      <c r="C97" s="16" t="s">
        <v>592</v>
      </c>
      <c r="D97" s="821"/>
      <c r="E97" s="17">
        <v>98</v>
      </c>
      <c r="F97" s="16" t="s">
        <v>16</v>
      </c>
      <c r="G97" s="17">
        <f t="shared" si="2"/>
        <v>0</v>
      </c>
    </row>
    <row r="98" spans="1:7">
      <c r="A98" s="15">
        <v>7</v>
      </c>
      <c r="B98" s="16" t="s">
        <v>94</v>
      </c>
      <c r="C98" s="16" t="s">
        <v>593</v>
      </c>
      <c r="D98" s="821"/>
      <c r="E98" s="17">
        <v>103</v>
      </c>
      <c r="F98" s="16" t="s">
        <v>16</v>
      </c>
      <c r="G98" s="17">
        <f t="shared" si="2"/>
        <v>0</v>
      </c>
    </row>
    <row r="99" spans="1:7">
      <c r="A99" s="15">
        <v>8</v>
      </c>
      <c r="B99" s="16" t="s">
        <v>96</v>
      </c>
      <c r="C99" s="16" t="s">
        <v>594</v>
      </c>
      <c r="D99" s="821"/>
      <c r="E99" s="17">
        <v>34</v>
      </c>
      <c r="F99" s="16" t="s">
        <v>16</v>
      </c>
      <c r="G99" s="17">
        <f t="shared" si="2"/>
        <v>0</v>
      </c>
    </row>
    <row r="100" spans="1:7">
      <c r="A100" s="15">
        <v>9</v>
      </c>
      <c r="B100" s="16" t="s">
        <v>98</v>
      </c>
      <c r="C100" s="16" t="s">
        <v>595</v>
      </c>
      <c r="D100" s="821"/>
      <c r="E100" s="17">
        <v>16</v>
      </c>
      <c r="F100" s="16" t="s">
        <v>16</v>
      </c>
      <c r="G100" s="17">
        <f t="shared" si="2"/>
        <v>0</v>
      </c>
    </row>
    <row r="101" spans="1:7" ht="22.5">
      <c r="A101" s="15">
        <v>10</v>
      </c>
      <c r="B101" s="16" t="s">
        <v>100</v>
      </c>
      <c r="C101" s="16" t="s">
        <v>596</v>
      </c>
      <c r="D101" s="821"/>
      <c r="E101" s="17">
        <v>44</v>
      </c>
      <c r="F101" s="16" t="s">
        <v>16</v>
      </c>
      <c r="G101" s="17">
        <f t="shared" si="2"/>
        <v>0</v>
      </c>
    </row>
    <row r="102" spans="1:7" ht="22.5">
      <c r="A102" s="15">
        <v>11</v>
      </c>
      <c r="B102" s="16" t="s">
        <v>102</v>
      </c>
      <c r="C102" s="16" t="s">
        <v>597</v>
      </c>
      <c r="D102" s="821"/>
      <c r="E102" s="17">
        <v>72</v>
      </c>
      <c r="F102" s="16" t="s">
        <v>16</v>
      </c>
      <c r="G102" s="17">
        <f t="shared" si="2"/>
        <v>0</v>
      </c>
    </row>
    <row r="103" spans="1:7" ht="22.5">
      <c r="A103" s="15">
        <v>12</v>
      </c>
      <c r="B103" s="16" t="s">
        <v>104</v>
      </c>
      <c r="C103" s="16" t="s">
        <v>598</v>
      </c>
      <c r="D103" s="821"/>
      <c r="E103" s="17">
        <v>21</v>
      </c>
      <c r="F103" s="16" t="s">
        <v>16</v>
      </c>
      <c r="G103" s="17">
        <f t="shared" si="2"/>
        <v>0</v>
      </c>
    </row>
    <row r="104" spans="1:7" ht="22.5">
      <c r="A104" s="15">
        <v>13</v>
      </c>
      <c r="B104" s="16" t="s">
        <v>106</v>
      </c>
      <c r="C104" s="16" t="s">
        <v>599</v>
      </c>
      <c r="D104" s="821"/>
      <c r="E104" s="17">
        <v>19</v>
      </c>
      <c r="F104" s="16" t="s">
        <v>16</v>
      </c>
      <c r="G104" s="17">
        <f t="shared" si="2"/>
        <v>0</v>
      </c>
    </row>
    <row r="105" spans="1:7">
      <c r="A105" s="15">
        <v>14</v>
      </c>
      <c r="B105" s="16" t="s">
        <v>108</v>
      </c>
      <c r="C105" s="16" t="s">
        <v>600</v>
      </c>
      <c r="D105" s="821"/>
      <c r="E105" s="17">
        <v>10</v>
      </c>
      <c r="F105" s="16" t="s">
        <v>16</v>
      </c>
      <c r="G105" s="17">
        <f t="shared" si="2"/>
        <v>0</v>
      </c>
    </row>
    <row r="106" spans="1:7">
      <c r="A106" s="15">
        <v>15</v>
      </c>
      <c r="B106" s="16" t="s">
        <v>601</v>
      </c>
      <c r="C106" s="16" t="s">
        <v>602</v>
      </c>
      <c r="D106" s="821"/>
      <c r="E106" s="17">
        <v>2</v>
      </c>
      <c r="F106" s="16" t="s">
        <v>16</v>
      </c>
      <c r="G106" s="17">
        <f t="shared" si="2"/>
        <v>0</v>
      </c>
    </row>
    <row r="107" spans="1:7">
      <c r="A107" s="15">
        <v>16</v>
      </c>
      <c r="B107" s="16" t="s">
        <v>603</v>
      </c>
      <c r="C107" s="16" t="s">
        <v>604</v>
      </c>
      <c r="D107" s="821"/>
      <c r="E107" s="17">
        <v>8</v>
      </c>
      <c r="F107" s="16" t="s">
        <v>16</v>
      </c>
      <c r="G107" s="17">
        <f t="shared" si="2"/>
        <v>0</v>
      </c>
    </row>
    <row r="108" spans="1:7">
      <c r="A108" s="15">
        <v>17</v>
      </c>
      <c r="B108" s="16" t="s">
        <v>605</v>
      </c>
      <c r="C108" s="16" t="s">
        <v>606</v>
      </c>
      <c r="D108" s="821"/>
      <c r="E108" s="17">
        <v>8</v>
      </c>
      <c r="F108" s="16" t="s">
        <v>16</v>
      </c>
      <c r="G108" s="17">
        <f t="shared" si="2"/>
        <v>0</v>
      </c>
    </row>
    <row r="109" spans="1:7" ht="56.25">
      <c r="A109" s="15">
        <v>18</v>
      </c>
      <c r="B109" s="16" t="s">
        <v>607</v>
      </c>
      <c r="C109" s="16" t="s">
        <v>608</v>
      </c>
      <c r="D109" s="821"/>
      <c r="E109" s="17">
        <v>202</v>
      </c>
      <c r="F109" s="16" t="s">
        <v>19</v>
      </c>
      <c r="G109" s="17">
        <f t="shared" si="2"/>
        <v>0</v>
      </c>
    </row>
    <row r="110" spans="1:7" ht="67.5">
      <c r="A110" s="15">
        <v>19</v>
      </c>
      <c r="B110" s="16" t="s">
        <v>609</v>
      </c>
      <c r="C110" s="16" t="s">
        <v>610</v>
      </c>
      <c r="D110" s="821"/>
      <c r="E110" s="17">
        <v>2</v>
      </c>
      <c r="F110" s="16" t="s">
        <v>19</v>
      </c>
      <c r="G110" s="17">
        <f t="shared" si="2"/>
        <v>0</v>
      </c>
    </row>
    <row r="111" spans="1:7" ht="45">
      <c r="A111" s="15">
        <v>20</v>
      </c>
      <c r="B111" s="16" t="s">
        <v>611</v>
      </c>
      <c r="C111" s="16" t="s">
        <v>612</v>
      </c>
      <c r="D111" s="821"/>
      <c r="E111" s="17">
        <v>153</v>
      </c>
      <c r="F111" s="16" t="s">
        <v>19</v>
      </c>
      <c r="G111" s="17">
        <f t="shared" si="2"/>
        <v>0</v>
      </c>
    </row>
    <row r="112" spans="1:7" ht="45">
      <c r="A112" s="15">
        <v>21</v>
      </c>
      <c r="B112" s="16" t="s">
        <v>613</v>
      </c>
      <c r="C112" s="16" t="s">
        <v>614</v>
      </c>
      <c r="D112" s="821"/>
      <c r="E112" s="17">
        <v>97</v>
      </c>
      <c r="F112" s="16" t="s">
        <v>19</v>
      </c>
      <c r="G112" s="17">
        <f t="shared" si="2"/>
        <v>0</v>
      </c>
    </row>
    <row r="113" spans="1:7" ht="22.5">
      <c r="A113" s="15">
        <v>22</v>
      </c>
      <c r="B113" s="16" t="s">
        <v>615</v>
      </c>
      <c r="C113" s="16" t="s">
        <v>616</v>
      </c>
      <c r="D113" s="821"/>
      <c r="E113" s="17">
        <v>46</v>
      </c>
      <c r="F113" s="16" t="s">
        <v>19</v>
      </c>
      <c r="G113" s="17">
        <f t="shared" si="2"/>
        <v>0</v>
      </c>
    </row>
    <row r="114" spans="1:7" ht="33.75">
      <c r="A114" s="15">
        <v>23</v>
      </c>
      <c r="B114" s="16" t="s">
        <v>617</v>
      </c>
      <c r="C114" s="16" t="s">
        <v>618</v>
      </c>
      <c r="D114" s="821"/>
      <c r="E114" s="17">
        <v>30</v>
      </c>
      <c r="F114" s="16" t="s">
        <v>19</v>
      </c>
      <c r="G114" s="17">
        <f t="shared" si="2"/>
        <v>0</v>
      </c>
    </row>
    <row r="115" spans="1:7" ht="22.5">
      <c r="A115" s="15">
        <v>24</v>
      </c>
      <c r="B115" s="16" t="s">
        <v>619</v>
      </c>
      <c r="C115" s="16" t="s">
        <v>620</v>
      </c>
      <c r="D115" s="821"/>
      <c r="E115" s="17">
        <v>2</v>
      </c>
      <c r="F115" s="16" t="s">
        <v>19</v>
      </c>
      <c r="G115" s="17">
        <f t="shared" si="2"/>
        <v>0</v>
      </c>
    </row>
    <row r="116" spans="1:7" ht="22.5">
      <c r="A116" s="15">
        <v>25</v>
      </c>
      <c r="B116" s="16" t="s">
        <v>621</v>
      </c>
      <c r="C116" s="16" t="s">
        <v>622</v>
      </c>
      <c r="D116" s="821"/>
      <c r="E116" s="17">
        <v>1</v>
      </c>
      <c r="F116" s="16" t="s">
        <v>19</v>
      </c>
      <c r="G116" s="17">
        <f t="shared" si="2"/>
        <v>0</v>
      </c>
    </row>
    <row r="117" spans="1:7" ht="22.5">
      <c r="A117" s="15">
        <v>26</v>
      </c>
      <c r="B117" s="16" t="s">
        <v>623</v>
      </c>
      <c r="C117" s="16" t="s">
        <v>624</v>
      </c>
      <c r="D117" s="821"/>
      <c r="E117" s="17">
        <v>8</v>
      </c>
      <c r="F117" s="16" t="s">
        <v>19</v>
      </c>
      <c r="G117" s="17">
        <f t="shared" si="2"/>
        <v>0</v>
      </c>
    </row>
    <row r="118" spans="1:7" ht="22.5">
      <c r="A118" s="15">
        <v>27</v>
      </c>
      <c r="B118" s="16" t="s">
        <v>625</v>
      </c>
      <c r="C118" s="16" t="s">
        <v>626</v>
      </c>
      <c r="D118" s="821"/>
      <c r="E118" s="17">
        <v>4</v>
      </c>
      <c r="F118" s="16" t="s">
        <v>19</v>
      </c>
      <c r="G118" s="17">
        <f t="shared" si="2"/>
        <v>0</v>
      </c>
    </row>
    <row r="119" spans="1:7" ht="22.5">
      <c r="A119" s="15">
        <v>28</v>
      </c>
      <c r="B119" s="16" t="s">
        <v>627</v>
      </c>
      <c r="C119" s="16" t="s">
        <v>628</v>
      </c>
      <c r="D119" s="821"/>
      <c r="E119" s="17">
        <v>10</v>
      </c>
      <c r="F119" s="16" t="s">
        <v>19</v>
      </c>
      <c r="G119" s="17">
        <f t="shared" si="2"/>
        <v>0</v>
      </c>
    </row>
    <row r="120" spans="1:7" ht="22.5">
      <c r="A120" s="15">
        <v>29</v>
      </c>
      <c r="B120" s="16" t="s">
        <v>629</v>
      </c>
      <c r="C120" s="16" t="s">
        <v>630</v>
      </c>
      <c r="D120" s="821"/>
      <c r="E120" s="17">
        <v>5</v>
      </c>
      <c r="F120" s="16" t="s">
        <v>19</v>
      </c>
      <c r="G120" s="17">
        <f t="shared" si="2"/>
        <v>0</v>
      </c>
    </row>
    <row r="121" spans="1:7" ht="22.5">
      <c r="A121" s="15">
        <v>30</v>
      </c>
      <c r="B121" s="16" t="s">
        <v>631</v>
      </c>
      <c r="C121" s="16" t="s">
        <v>632</v>
      </c>
      <c r="D121" s="821"/>
      <c r="E121" s="17">
        <v>10</v>
      </c>
      <c r="F121" s="16" t="s">
        <v>19</v>
      </c>
      <c r="G121" s="17">
        <f t="shared" si="2"/>
        <v>0</v>
      </c>
    </row>
    <row r="122" spans="1:7" ht="45">
      <c r="A122" s="15">
        <v>31</v>
      </c>
      <c r="B122" s="16" t="s">
        <v>633</v>
      </c>
      <c r="C122" s="16" t="s">
        <v>634</v>
      </c>
      <c r="D122" s="821"/>
      <c r="E122" s="17">
        <v>88</v>
      </c>
      <c r="F122" s="16" t="s">
        <v>19</v>
      </c>
      <c r="G122" s="17">
        <f t="shared" si="2"/>
        <v>0</v>
      </c>
    </row>
    <row r="123" spans="1:7" ht="78.75">
      <c r="A123" s="15">
        <v>32</v>
      </c>
      <c r="B123" s="16" t="s">
        <v>635</v>
      </c>
      <c r="C123" s="16" t="s">
        <v>636</v>
      </c>
      <c r="D123" s="821"/>
      <c r="E123" s="17">
        <v>17</v>
      </c>
      <c r="F123" s="16" t="s">
        <v>19</v>
      </c>
      <c r="G123" s="17">
        <f t="shared" si="2"/>
        <v>0</v>
      </c>
    </row>
    <row r="124" spans="1:7" ht="22.5">
      <c r="A124" s="15">
        <v>33</v>
      </c>
      <c r="B124" s="16" t="s">
        <v>637</v>
      </c>
      <c r="C124" s="16" t="s">
        <v>638</v>
      </c>
      <c r="D124" s="821"/>
      <c r="E124" s="17">
        <v>7</v>
      </c>
      <c r="F124" s="16" t="s">
        <v>19</v>
      </c>
      <c r="G124" s="17">
        <f t="shared" si="2"/>
        <v>0</v>
      </c>
    </row>
    <row r="125" spans="1:7" ht="22.5">
      <c r="A125" s="15">
        <v>34</v>
      </c>
      <c r="B125" s="16" t="s">
        <v>639</v>
      </c>
      <c r="C125" s="16" t="s">
        <v>640</v>
      </c>
      <c r="D125" s="821"/>
      <c r="E125" s="17">
        <v>1</v>
      </c>
      <c r="F125" s="16" t="s">
        <v>19</v>
      </c>
      <c r="G125" s="17">
        <f t="shared" si="2"/>
        <v>0</v>
      </c>
    </row>
    <row r="126" spans="1:7" ht="22.5">
      <c r="A126" s="15">
        <v>35</v>
      </c>
      <c r="B126" s="16" t="s">
        <v>641</v>
      </c>
      <c r="C126" s="16" t="s">
        <v>642</v>
      </c>
      <c r="D126" s="821"/>
      <c r="E126" s="17">
        <v>4</v>
      </c>
      <c r="F126" s="16" t="s">
        <v>19</v>
      </c>
      <c r="G126" s="17">
        <f t="shared" si="2"/>
        <v>0</v>
      </c>
    </row>
    <row r="127" spans="1:7" ht="22.5">
      <c r="A127" s="15">
        <v>36</v>
      </c>
      <c r="B127" s="16" t="s">
        <v>643</v>
      </c>
      <c r="C127" s="16" t="s">
        <v>644</v>
      </c>
      <c r="D127" s="821"/>
      <c r="E127" s="17">
        <v>26</v>
      </c>
      <c r="F127" s="16" t="s">
        <v>19</v>
      </c>
      <c r="G127" s="17">
        <f t="shared" si="2"/>
        <v>0</v>
      </c>
    </row>
    <row r="128" spans="1:7" ht="22.5">
      <c r="A128" s="15">
        <v>37</v>
      </c>
      <c r="B128" s="16" t="s">
        <v>645</v>
      </c>
      <c r="C128" s="16" t="s">
        <v>646</v>
      </c>
      <c r="D128" s="821"/>
      <c r="E128" s="17">
        <v>34</v>
      </c>
      <c r="F128" s="16" t="s">
        <v>19</v>
      </c>
      <c r="G128" s="17">
        <f t="shared" si="2"/>
        <v>0</v>
      </c>
    </row>
    <row r="129" spans="1:7" ht="22.5">
      <c r="A129" s="15">
        <v>38</v>
      </c>
      <c r="B129" s="16" t="s">
        <v>647</v>
      </c>
      <c r="C129" s="16" t="s">
        <v>648</v>
      </c>
      <c r="D129" s="821"/>
      <c r="E129" s="17">
        <v>28</v>
      </c>
      <c r="F129" s="16" t="s">
        <v>19</v>
      </c>
      <c r="G129" s="17">
        <f t="shared" si="2"/>
        <v>0</v>
      </c>
    </row>
    <row r="130" spans="1:7" ht="22.5">
      <c r="A130" s="15">
        <v>39</v>
      </c>
      <c r="B130" s="16" t="s">
        <v>649</v>
      </c>
      <c r="C130" s="16" t="s">
        <v>650</v>
      </c>
      <c r="D130" s="821"/>
      <c r="E130" s="17">
        <v>6</v>
      </c>
      <c r="F130" s="16" t="s">
        <v>19</v>
      </c>
      <c r="G130" s="17">
        <f t="shared" si="2"/>
        <v>0</v>
      </c>
    </row>
    <row r="131" spans="1:7" ht="22.5">
      <c r="A131" s="15">
        <v>40</v>
      </c>
      <c r="B131" s="16" t="s">
        <v>651</v>
      </c>
      <c r="C131" s="16" t="s">
        <v>652</v>
      </c>
      <c r="D131" s="821"/>
      <c r="E131" s="17">
        <v>8</v>
      </c>
      <c r="F131" s="16" t="s">
        <v>19</v>
      </c>
      <c r="G131" s="17">
        <f t="shared" si="2"/>
        <v>0</v>
      </c>
    </row>
    <row r="132" spans="1:7" ht="22.5">
      <c r="A132" s="15">
        <v>41</v>
      </c>
      <c r="B132" s="16" t="s">
        <v>653</v>
      </c>
      <c r="C132" s="16" t="s">
        <v>654</v>
      </c>
      <c r="D132" s="821"/>
      <c r="E132" s="17">
        <v>6</v>
      </c>
      <c r="F132" s="16" t="s">
        <v>19</v>
      </c>
      <c r="G132" s="17">
        <f t="shared" si="2"/>
        <v>0</v>
      </c>
    </row>
    <row r="133" spans="1:7">
      <c r="A133" s="15">
        <v>42</v>
      </c>
      <c r="B133" s="16" t="s">
        <v>655</v>
      </c>
      <c r="C133" s="16" t="s">
        <v>656</v>
      </c>
      <c r="D133" s="821"/>
      <c r="E133" s="17">
        <v>12</v>
      </c>
      <c r="F133" s="16" t="s">
        <v>19</v>
      </c>
      <c r="G133" s="17">
        <f t="shared" si="2"/>
        <v>0</v>
      </c>
    </row>
    <row r="134" spans="1:7">
      <c r="A134" s="15">
        <v>43</v>
      </c>
      <c r="B134" s="16" t="s">
        <v>657</v>
      </c>
      <c r="C134" s="16" t="s">
        <v>658</v>
      </c>
      <c r="D134" s="821"/>
      <c r="E134" s="17">
        <v>5</v>
      </c>
      <c r="F134" s="16" t="s">
        <v>19</v>
      </c>
      <c r="G134" s="17">
        <f t="shared" si="2"/>
        <v>0</v>
      </c>
    </row>
    <row r="135" spans="1:7" ht="22.5">
      <c r="A135" s="15">
        <v>44</v>
      </c>
      <c r="B135" s="16" t="s">
        <v>659</v>
      </c>
      <c r="C135" s="16" t="s">
        <v>660</v>
      </c>
      <c r="D135" s="821"/>
      <c r="E135" s="17">
        <v>17</v>
      </c>
      <c r="F135" s="16" t="s">
        <v>19</v>
      </c>
      <c r="G135" s="17">
        <f t="shared" si="2"/>
        <v>0</v>
      </c>
    </row>
    <row r="136" spans="1:7" ht="22.5">
      <c r="A136" s="15">
        <v>45</v>
      </c>
      <c r="B136" s="16" t="s">
        <v>661</v>
      </c>
      <c r="C136" s="16" t="s">
        <v>662</v>
      </c>
      <c r="D136" s="821"/>
      <c r="E136" s="17">
        <v>3</v>
      </c>
      <c r="F136" s="16" t="s">
        <v>19</v>
      </c>
      <c r="G136" s="17">
        <f t="shared" si="2"/>
        <v>0</v>
      </c>
    </row>
    <row r="137" spans="1:7" ht="22.5">
      <c r="A137" s="15">
        <v>46</v>
      </c>
      <c r="B137" s="16" t="s">
        <v>663</v>
      </c>
      <c r="C137" s="16" t="s">
        <v>664</v>
      </c>
      <c r="D137" s="821"/>
      <c r="E137" s="17">
        <v>2</v>
      </c>
      <c r="F137" s="16" t="s">
        <v>19</v>
      </c>
      <c r="G137" s="17">
        <f t="shared" si="2"/>
        <v>0</v>
      </c>
    </row>
    <row r="138" spans="1:7" ht="33.75">
      <c r="A138" s="15">
        <v>47</v>
      </c>
      <c r="B138" s="16" t="s">
        <v>665</v>
      </c>
      <c r="C138" s="16" t="s">
        <v>666</v>
      </c>
      <c r="D138" s="821"/>
      <c r="E138" s="17">
        <v>226</v>
      </c>
      <c r="F138" s="16" t="s">
        <v>16</v>
      </c>
      <c r="G138" s="17">
        <f t="shared" si="2"/>
        <v>0</v>
      </c>
    </row>
    <row r="139" spans="1:7" ht="33.75">
      <c r="A139" s="15">
        <v>48</v>
      </c>
      <c r="B139" s="16" t="s">
        <v>667</v>
      </c>
      <c r="C139" s="16" t="s">
        <v>99</v>
      </c>
      <c r="D139" s="821"/>
      <c r="E139" s="17">
        <v>244</v>
      </c>
      <c r="F139" s="16" t="s">
        <v>16</v>
      </c>
      <c r="G139" s="17">
        <f t="shared" si="2"/>
        <v>0</v>
      </c>
    </row>
    <row r="140" spans="1:7" ht="67.5">
      <c r="A140" s="15">
        <v>49</v>
      </c>
      <c r="B140" s="16" t="s">
        <v>668</v>
      </c>
      <c r="C140" s="16" t="s">
        <v>669</v>
      </c>
      <c r="D140" s="821"/>
      <c r="E140" s="17">
        <v>244</v>
      </c>
      <c r="F140" s="16" t="s">
        <v>16</v>
      </c>
      <c r="G140" s="17">
        <f t="shared" si="2"/>
        <v>0</v>
      </c>
    </row>
    <row r="141" spans="1:7" ht="78.75">
      <c r="A141" s="15">
        <v>50</v>
      </c>
      <c r="B141" s="16" t="s">
        <v>670</v>
      </c>
      <c r="C141" s="16" t="s">
        <v>671</v>
      </c>
      <c r="D141" s="821"/>
      <c r="E141" s="17">
        <v>4</v>
      </c>
      <c r="F141" s="16" t="s">
        <v>19</v>
      </c>
      <c r="G141" s="17">
        <f t="shared" si="2"/>
        <v>0</v>
      </c>
    </row>
    <row r="142" spans="1:7" ht="22.5">
      <c r="A142" s="15">
        <v>51</v>
      </c>
      <c r="B142" s="16" t="s">
        <v>672</v>
      </c>
      <c r="C142" s="16" t="s">
        <v>673</v>
      </c>
      <c r="D142" s="821"/>
      <c r="E142" s="17">
        <v>2</v>
      </c>
      <c r="F142" s="16" t="s">
        <v>19</v>
      </c>
      <c r="G142" s="17">
        <f t="shared" si="2"/>
        <v>0</v>
      </c>
    </row>
    <row r="143" spans="1:7">
      <c r="A143" s="15">
        <v>52</v>
      </c>
      <c r="B143" s="16" t="s">
        <v>674</v>
      </c>
      <c r="C143" s="16" t="s">
        <v>675</v>
      </c>
      <c r="D143" s="821"/>
      <c r="E143" s="17">
        <v>52</v>
      </c>
      <c r="F143" s="16" t="s">
        <v>16</v>
      </c>
      <c r="G143" s="17">
        <f t="shared" si="2"/>
        <v>0</v>
      </c>
    </row>
    <row r="144" spans="1:7" ht="56.25">
      <c r="A144" s="15">
        <v>53</v>
      </c>
      <c r="B144" s="16" t="s">
        <v>676</v>
      </c>
      <c r="C144" s="16" t="s">
        <v>677</v>
      </c>
      <c r="D144" s="821"/>
      <c r="E144" s="17">
        <v>1</v>
      </c>
      <c r="F144" s="16" t="s">
        <v>19</v>
      </c>
      <c r="G144" s="17">
        <f t="shared" si="2"/>
        <v>0</v>
      </c>
    </row>
    <row r="145" spans="1:7" ht="22.5">
      <c r="A145" s="15">
        <v>54</v>
      </c>
      <c r="B145" s="16" t="s">
        <v>678</v>
      </c>
      <c r="C145" s="16" t="s">
        <v>679</v>
      </c>
      <c r="D145" s="821"/>
      <c r="E145" s="17">
        <v>7</v>
      </c>
      <c r="F145" s="16" t="s">
        <v>19</v>
      </c>
      <c r="G145" s="17">
        <f t="shared" si="2"/>
        <v>0</v>
      </c>
    </row>
    <row r="146" spans="1:7" ht="22.5">
      <c r="A146" s="15">
        <v>55</v>
      </c>
      <c r="B146" s="16" t="s">
        <v>680</v>
      </c>
      <c r="C146" s="16" t="s">
        <v>681</v>
      </c>
      <c r="D146" s="821"/>
      <c r="E146" s="17">
        <v>4</v>
      </c>
      <c r="F146" s="16" t="s">
        <v>19</v>
      </c>
      <c r="G146" s="17">
        <f t="shared" si="2"/>
        <v>0</v>
      </c>
    </row>
    <row r="147" spans="1:7" ht="33.75">
      <c r="A147" s="15">
        <v>56</v>
      </c>
      <c r="B147" s="16" t="s">
        <v>682</v>
      </c>
      <c r="C147" s="16" t="s">
        <v>109</v>
      </c>
      <c r="D147" s="821"/>
      <c r="E147" s="17">
        <v>309</v>
      </c>
      <c r="F147" s="16" t="s">
        <v>19</v>
      </c>
      <c r="G147" s="17">
        <f t="shared" si="2"/>
        <v>0</v>
      </c>
    </row>
    <row r="148" spans="1:7" ht="22.5">
      <c r="A148" s="15">
        <v>57</v>
      </c>
      <c r="B148" s="16" t="s">
        <v>683</v>
      </c>
      <c r="C148" s="16" t="s">
        <v>684</v>
      </c>
      <c r="D148" s="821"/>
      <c r="E148" s="17">
        <v>1</v>
      </c>
      <c r="F148" s="16" t="s">
        <v>19</v>
      </c>
      <c r="G148" s="17">
        <f>(D148)*(E148)</f>
        <v>0</v>
      </c>
    </row>
    <row r="149" spans="1:7" ht="12" thickBot="1">
      <c r="A149" s="19" t="s">
        <v>110</v>
      </c>
    </row>
    <row r="150" spans="1:7" ht="12.75" thickTop="1">
      <c r="A150" s="20"/>
      <c r="B150" s="20"/>
      <c r="C150" s="20"/>
      <c r="D150" s="20"/>
      <c r="E150" s="20"/>
      <c r="F150" s="20"/>
      <c r="G150" s="21">
        <f>SUM(G92:G148)</f>
        <v>0</v>
      </c>
    </row>
    <row r="152" spans="1:7" ht="12">
      <c r="C152" s="22" t="s">
        <v>111</v>
      </c>
      <c r="D152" s="23">
        <f>(G150)</f>
        <v>0</v>
      </c>
    </row>
    <row r="154" spans="1:7" ht="15.75">
      <c r="A154" s="1158" t="s">
        <v>112</v>
      </c>
      <c r="B154" s="1158"/>
      <c r="C154" s="1158"/>
      <c r="D154" s="1158"/>
      <c r="E154" s="1158"/>
      <c r="F154" s="1158"/>
      <c r="G154" s="1158"/>
    </row>
    <row r="155" spans="1:7">
      <c r="A155" s="13" t="s">
        <v>7</v>
      </c>
      <c r="B155" s="14" t="s">
        <v>8</v>
      </c>
      <c r="C155" s="14" t="s">
        <v>9</v>
      </c>
      <c r="D155" s="13" t="s">
        <v>10</v>
      </c>
      <c r="E155" s="13" t="s">
        <v>11</v>
      </c>
      <c r="F155" s="14" t="s">
        <v>12</v>
      </c>
      <c r="G155" s="13" t="s">
        <v>13</v>
      </c>
    </row>
    <row r="156" spans="1:7" ht="45">
      <c r="A156" s="15">
        <v>1</v>
      </c>
      <c r="B156" s="16" t="s">
        <v>82</v>
      </c>
      <c r="C156" s="16" t="s">
        <v>685</v>
      </c>
      <c r="D156" s="821"/>
      <c r="E156" s="17">
        <v>1</v>
      </c>
      <c r="F156" s="16" t="s">
        <v>80</v>
      </c>
      <c r="G156" s="17">
        <f>(D156)*(E156)</f>
        <v>0</v>
      </c>
    </row>
    <row r="157" spans="1:7" ht="90">
      <c r="A157" s="15">
        <v>2</v>
      </c>
      <c r="B157" s="16" t="s">
        <v>84</v>
      </c>
      <c r="C157" s="16" t="s">
        <v>686</v>
      </c>
      <c r="D157" s="821"/>
      <c r="E157" s="17">
        <v>1</v>
      </c>
      <c r="F157" s="16" t="s">
        <v>342</v>
      </c>
      <c r="G157" s="17">
        <f t="shared" ref="G157:G165" si="3">(D157)*(E157)</f>
        <v>0</v>
      </c>
    </row>
    <row r="158" spans="1:7" ht="101.25">
      <c r="A158" s="15">
        <v>3</v>
      </c>
      <c r="B158" s="16" t="s">
        <v>86</v>
      </c>
      <c r="C158" s="16" t="s">
        <v>687</v>
      </c>
      <c r="D158" s="821"/>
      <c r="E158" s="17">
        <v>1</v>
      </c>
      <c r="F158" s="16" t="s">
        <v>342</v>
      </c>
      <c r="G158" s="17">
        <f t="shared" si="3"/>
        <v>0</v>
      </c>
    </row>
    <row r="159" spans="1:7" ht="56.25">
      <c r="A159" s="15">
        <v>4</v>
      </c>
      <c r="B159" s="16" t="s">
        <v>88</v>
      </c>
      <c r="C159" s="16" t="s">
        <v>688</v>
      </c>
      <c r="D159" s="821"/>
      <c r="E159" s="17">
        <v>1</v>
      </c>
      <c r="F159" s="16" t="s">
        <v>342</v>
      </c>
      <c r="G159" s="17">
        <f t="shared" si="3"/>
        <v>0</v>
      </c>
    </row>
    <row r="160" spans="1:7" ht="33.75">
      <c r="A160" s="15">
        <v>5</v>
      </c>
      <c r="B160" s="16" t="s">
        <v>90</v>
      </c>
      <c r="C160" s="16" t="s">
        <v>689</v>
      </c>
      <c r="D160" s="821"/>
      <c r="E160" s="17">
        <v>1</v>
      </c>
      <c r="F160" s="16" t="s">
        <v>19</v>
      </c>
      <c r="G160" s="17">
        <f t="shared" si="3"/>
        <v>0</v>
      </c>
    </row>
    <row r="161" spans="1:7" ht="33.75">
      <c r="A161" s="15">
        <v>6</v>
      </c>
      <c r="B161" s="16" t="s">
        <v>92</v>
      </c>
      <c r="C161" s="16" t="s">
        <v>690</v>
      </c>
      <c r="D161" s="821"/>
      <c r="E161" s="17">
        <v>1</v>
      </c>
      <c r="F161" s="16" t="s">
        <v>19</v>
      </c>
      <c r="G161" s="17">
        <f t="shared" si="3"/>
        <v>0</v>
      </c>
    </row>
    <row r="162" spans="1:7" ht="56.25">
      <c r="A162" s="15">
        <v>7</v>
      </c>
      <c r="B162" s="16" t="s">
        <v>94</v>
      </c>
      <c r="C162" s="16" t="s">
        <v>691</v>
      </c>
      <c r="D162" s="821"/>
      <c r="E162" s="17">
        <v>1</v>
      </c>
      <c r="F162" s="16" t="s">
        <v>19</v>
      </c>
      <c r="G162" s="17">
        <f t="shared" si="3"/>
        <v>0</v>
      </c>
    </row>
    <row r="163" spans="1:7" ht="45">
      <c r="A163" s="15">
        <v>8</v>
      </c>
      <c r="B163" s="16" t="s">
        <v>96</v>
      </c>
      <c r="C163" s="16" t="s">
        <v>692</v>
      </c>
      <c r="D163" s="821"/>
      <c r="E163" s="17">
        <v>1</v>
      </c>
      <c r="F163" s="16" t="s">
        <v>19</v>
      </c>
      <c r="G163" s="17">
        <f t="shared" si="3"/>
        <v>0</v>
      </c>
    </row>
    <row r="164" spans="1:7" ht="33.75">
      <c r="A164" s="15">
        <v>9</v>
      </c>
      <c r="B164" s="16" t="s">
        <v>98</v>
      </c>
      <c r="C164" s="16" t="s">
        <v>693</v>
      </c>
      <c r="D164" s="821"/>
      <c r="E164" s="17">
        <v>1</v>
      </c>
      <c r="F164" s="16" t="s">
        <v>19</v>
      </c>
      <c r="G164" s="17">
        <f t="shared" si="3"/>
        <v>0</v>
      </c>
    </row>
    <row r="165" spans="1:7" ht="90">
      <c r="A165" s="15">
        <v>10</v>
      </c>
      <c r="B165" s="16" t="s">
        <v>100</v>
      </c>
      <c r="C165" s="16" t="s">
        <v>694</v>
      </c>
      <c r="D165" s="821"/>
      <c r="E165" s="17">
        <v>48</v>
      </c>
      <c r="F165" s="16" t="s">
        <v>19</v>
      </c>
      <c r="G165" s="17">
        <f t="shared" si="3"/>
        <v>0</v>
      </c>
    </row>
    <row r="166" spans="1:7" ht="33.75">
      <c r="A166" s="15">
        <v>11</v>
      </c>
      <c r="B166" s="16" t="s">
        <v>102</v>
      </c>
      <c r="C166" s="16" t="s">
        <v>115</v>
      </c>
      <c r="D166" s="821"/>
      <c r="E166" s="17">
        <v>1</v>
      </c>
      <c r="F166" s="16" t="s">
        <v>19</v>
      </c>
      <c r="G166" s="17">
        <f>(D166)*(E166)</f>
        <v>0</v>
      </c>
    </row>
    <row r="167" spans="1:7" ht="12" thickBot="1">
      <c r="A167" s="19" t="s">
        <v>126</v>
      </c>
    </row>
    <row r="168" spans="1:7" ht="12.75" thickTop="1">
      <c r="A168" s="20"/>
      <c r="B168" s="20"/>
      <c r="C168" s="20"/>
      <c r="D168" s="20"/>
      <c r="E168" s="20"/>
      <c r="F168" s="20"/>
      <c r="G168" s="21">
        <f>SUM(G156:G166)</f>
        <v>0</v>
      </c>
    </row>
    <row r="170" spans="1:7" ht="12">
      <c r="C170" s="22" t="s">
        <v>127</v>
      </c>
      <c r="D170" s="23">
        <f>(G168)</f>
        <v>0</v>
      </c>
    </row>
    <row r="172" spans="1:7" ht="15.75">
      <c r="A172" s="1158" t="s">
        <v>128</v>
      </c>
      <c r="B172" s="1158"/>
      <c r="C172" s="1158"/>
      <c r="D172" s="1158"/>
      <c r="E172" s="1158"/>
      <c r="F172" s="1158"/>
      <c r="G172" s="1158"/>
    </row>
    <row r="173" spans="1:7">
      <c r="A173" s="13" t="s">
        <v>7</v>
      </c>
      <c r="B173" s="14" t="s">
        <v>8</v>
      </c>
      <c r="C173" s="14" t="s">
        <v>9</v>
      </c>
      <c r="D173" s="13" t="s">
        <v>10</v>
      </c>
      <c r="E173" s="13" t="s">
        <v>11</v>
      </c>
      <c r="F173" s="14" t="s">
        <v>12</v>
      </c>
      <c r="G173" s="13" t="s">
        <v>13</v>
      </c>
    </row>
    <row r="174" spans="1:7" ht="33.75">
      <c r="A174" s="15">
        <v>1</v>
      </c>
      <c r="B174" s="16" t="s">
        <v>82</v>
      </c>
      <c r="C174" s="16" t="s">
        <v>695</v>
      </c>
      <c r="D174" s="821"/>
      <c r="E174" s="17">
        <v>8</v>
      </c>
      <c r="F174" s="16" t="s">
        <v>130</v>
      </c>
      <c r="G174" s="17">
        <f>(D174)*(E174)</f>
        <v>0</v>
      </c>
    </row>
    <row r="175" spans="1:7" ht="33.75">
      <c r="A175" s="15">
        <v>2</v>
      </c>
      <c r="B175" s="16" t="s">
        <v>84</v>
      </c>
      <c r="C175" s="16" t="s">
        <v>696</v>
      </c>
      <c r="D175" s="821"/>
      <c r="E175" s="17">
        <v>16</v>
      </c>
      <c r="F175" s="16" t="s">
        <v>130</v>
      </c>
      <c r="G175" s="17">
        <f t="shared" ref="G175:G184" si="4">(D175)*(E175)</f>
        <v>0</v>
      </c>
    </row>
    <row r="176" spans="1:7" ht="45">
      <c r="A176" s="15">
        <v>3</v>
      </c>
      <c r="B176" s="16" t="s">
        <v>86</v>
      </c>
      <c r="C176" s="16" t="s">
        <v>697</v>
      </c>
      <c r="D176" s="821"/>
      <c r="E176" s="17">
        <v>80</v>
      </c>
      <c r="F176" s="16" t="s">
        <v>130</v>
      </c>
      <c r="G176" s="17">
        <f t="shared" si="4"/>
        <v>0</v>
      </c>
    </row>
    <row r="177" spans="1:7" ht="45">
      <c r="A177" s="15">
        <v>4</v>
      </c>
      <c r="B177" s="16" t="s">
        <v>88</v>
      </c>
      <c r="C177" s="16" t="s">
        <v>698</v>
      </c>
      <c r="D177" s="821"/>
      <c r="E177" s="17">
        <v>16</v>
      </c>
      <c r="F177" s="16" t="s">
        <v>130</v>
      </c>
      <c r="G177" s="17">
        <f t="shared" si="4"/>
        <v>0</v>
      </c>
    </row>
    <row r="178" spans="1:7" ht="56.25">
      <c r="A178" s="15">
        <v>5</v>
      </c>
      <c r="B178" s="16" t="s">
        <v>90</v>
      </c>
      <c r="C178" s="16" t="s">
        <v>699</v>
      </c>
      <c r="D178" s="821"/>
      <c r="E178" s="17">
        <v>16</v>
      </c>
      <c r="F178" s="16" t="s">
        <v>130</v>
      </c>
      <c r="G178" s="17">
        <f t="shared" si="4"/>
        <v>0</v>
      </c>
    </row>
    <row r="179" spans="1:7" ht="45">
      <c r="A179" s="15">
        <v>6</v>
      </c>
      <c r="B179" s="16" t="s">
        <v>92</v>
      </c>
      <c r="C179" s="16" t="s">
        <v>700</v>
      </c>
      <c r="D179" s="821"/>
      <c r="E179" s="17">
        <v>32</v>
      </c>
      <c r="F179" s="16" t="s">
        <v>130</v>
      </c>
      <c r="G179" s="17">
        <f t="shared" si="4"/>
        <v>0</v>
      </c>
    </row>
    <row r="180" spans="1:7" ht="22.5">
      <c r="A180" s="15">
        <v>7</v>
      </c>
      <c r="B180" s="16" t="s">
        <v>94</v>
      </c>
      <c r="C180" s="16" t="s">
        <v>701</v>
      </c>
      <c r="D180" s="821"/>
      <c r="E180" s="17">
        <v>4</v>
      </c>
      <c r="F180" s="16" t="s">
        <v>130</v>
      </c>
      <c r="G180" s="17">
        <f t="shared" si="4"/>
        <v>0</v>
      </c>
    </row>
    <row r="181" spans="1:7" ht="56.25">
      <c r="A181" s="15">
        <v>8</v>
      </c>
      <c r="B181" s="16" t="s">
        <v>96</v>
      </c>
      <c r="C181" s="16" t="s">
        <v>702</v>
      </c>
      <c r="D181" s="821"/>
      <c r="E181" s="17">
        <v>8</v>
      </c>
      <c r="F181" s="16" t="s">
        <v>130</v>
      </c>
      <c r="G181" s="17">
        <f t="shared" si="4"/>
        <v>0</v>
      </c>
    </row>
    <row r="182" spans="1:7" ht="33.75">
      <c r="A182" s="15">
        <v>9</v>
      </c>
      <c r="B182" s="16" t="s">
        <v>98</v>
      </c>
      <c r="C182" s="16" t="s">
        <v>703</v>
      </c>
      <c r="D182" s="821"/>
      <c r="E182" s="17">
        <v>8</v>
      </c>
      <c r="F182" s="16" t="s">
        <v>130</v>
      </c>
      <c r="G182" s="17">
        <f t="shared" si="4"/>
        <v>0</v>
      </c>
    </row>
    <row r="183" spans="1:7" ht="22.5">
      <c r="A183" s="15">
        <v>10</v>
      </c>
      <c r="B183" s="16" t="s">
        <v>100</v>
      </c>
      <c r="C183" s="16" t="s">
        <v>704</v>
      </c>
      <c r="D183" s="821"/>
      <c r="E183" s="17">
        <v>16</v>
      </c>
      <c r="F183" s="16" t="s">
        <v>130</v>
      </c>
      <c r="G183" s="17">
        <f t="shared" si="4"/>
        <v>0</v>
      </c>
    </row>
    <row r="184" spans="1:7" ht="33.75">
      <c r="A184" s="15">
        <v>11</v>
      </c>
      <c r="B184" s="16" t="s">
        <v>102</v>
      </c>
      <c r="C184" s="16" t="s">
        <v>705</v>
      </c>
      <c r="D184" s="821"/>
      <c r="E184" s="17">
        <v>16</v>
      </c>
      <c r="F184" s="16" t="s">
        <v>130</v>
      </c>
      <c r="G184" s="17">
        <f t="shared" si="4"/>
        <v>0</v>
      </c>
    </row>
    <row r="185" spans="1:7" ht="56.25">
      <c r="A185" s="15">
        <v>12</v>
      </c>
      <c r="B185" s="16" t="s">
        <v>104</v>
      </c>
      <c r="C185" s="16" t="s">
        <v>706</v>
      </c>
      <c r="D185" s="821"/>
      <c r="E185" s="17">
        <v>16</v>
      </c>
      <c r="F185" s="16" t="s">
        <v>130</v>
      </c>
      <c r="G185" s="17">
        <f>(D185)*(E185)</f>
        <v>0</v>
      </c>
    </row>
    <row r="186" spans="1:7" ht="12" thickBot="1">
      <c r="A186" s="19" t="s">
        <v>136</v>
      </c>
    </row>
    <row r="187" spans="1:7" ht="12.75" thickTop="1">
      <c r="A187" s="20"/>
      <c r="B187" s="20"/>
      <c r="C187" s="20"/>
      <c r="D187" s="20"/>
      <c r="E187" s="20"/>
      <c r="F187" s="20"/>
      <c r="G187" s="21">
        <f>SUM(G174:G185)</f>
        <v>0</v>
      </c>
    </row>
    <row r="189" spans="1:7" ht="12">
      <c r="C189" s="22" t="s">
        <v>137</v>
      </c>
      <c r="D189" s="23">
        <f>(G187)</f>
        <v>0</v>
      </c>
    </row>
  </sheetData>
  <sheetProtection password="CB91" sheet="1"/>
  <protectedRanges>
    <protectedRange sqref="D3:D57 D66:D73 D82:D83 D92:D148 D156:D166 D174:D185" name="Oblast1"/>
  </protectedRanges>
  <mergeCells count="6">
    <mergeCell ref="A172:G172"/>
    <mergeCell ref="A1:G1"/>
    <mergeCell ref="A64:G64"/>
    <mergeCell ref="A80:G80"/>
    <mergeCell ref="A90:G90"/>
    <mergeCell ref="A154:G154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91A49-0F31-4428-AB0E-3E3AF02A820D}">
  <dimension ref="A1:C27"/>
  <sheetViews>
    <sheetView workbookViewId="0">
      <selection sqref="A1:C1"/>
    </sheetView>
  </sheetViews>
  <sheetFormatPr defaultRowHeight="11.25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>
      <c r="A1" s="1159" t="s">
        <v>138</v>
      </c>
      <c r="B1" s="1159"/>
      <c r="C1" s="1159"/>
    </row>
    <row r="3" spans="1:3">
      <c r="A3" s="13" t="s">
        <v>139</v>
      </c>
      <c r="B3" s="24" t="s">
        <v>9</v>
      </c>
      <c r="C3" s="13" t="s">
        <v>140</v>
      </c>
    </row>
    <row r="4" spans="1:3">
      <c r="A4" s="25" t="s">
        <v>141</v>
      </c>
      <c r="B4" s="26" t="s">
        <v>142</v>
      </c>
      <c r="C4" s="27"/>
    </row>
    <row r="5" spans="1:3">
      <c r="A5" s="11">
        <v>1</v>
      </c>
      <c r="B5" s="28" t="s">
        <v>143</v>
      </c>
      <c r="C5" s="29">
        <f>Položky!G58</f>
        <v>0</v>
      </c>
    </row>
    <row r="6" spans="1:3">
      <c r="A6" s="11">
        <v>2</v>
      </c>
      <c r="B6" s="28" t="s">
        <v>707</v>
      </c>
      <c r="C6" s="29">
        <f>Položky!G150</f>
        <v>0</v>
      </c>
    </row>
    <row r="7" spans="1:3">
      <c r="A7" s="11">
        <v>3</v>
      </c>
      <c r="B7" s="28" t="s">
        <v>708</v>
      </c>
      <c r="C7" s="29">
        <f>Položky!G74</f>
        <v>0</v>
      </c>
    </row>
    <row r="8" spans="1:3">
      <c r="A8" s="11">
        <v>4</v>
      </c>
      <c r="B8" s="28" t="s">
        <v>144</v>
      </c>
      <c r="C8" s="29">
        <f>Položky!G84</f>
        <v>0</v>
      </c>
    </row>
    <row r="9" spans="1:3">
      <c r="A9" s="30"/>
      <c r="B9" s="31" t="s">
        <v>147</v>
      </c>
      <c r="C9" s="32">
        <f>SUM(C5:C8)</f>
        <v>0</v>
      </c>
    </row>
    <row r="10" spans="1:3">
      <c r="A10" s="11"/>
      <c r="B10" s="28"/>
      <c r="C10" s="29"/>
    </row>
    <row r="11" spans="1:3">
      <c r="A11" s="25" t="s">
        <v>148</v>
      </c>
      <c r="B11" s="26" t="s">
        <v>149</v>
      </c>
      <c r="C11" s="27"/>
    </row>
    <row r="12" spans="1:3">
      <c r="A12" s="11">
        <v>5</v>
      </c>
      <c r="B12" s="28" t="s">
        <v>150</v>
      </c>
      <c r="C12" s="29">
        <f>Položky!G187</f>
        <v>0</v>
      </c>
    </row>
    <row r="13" spans="1:3">
      <c r="A13" s="30"/>
      <c r="B13" s="31" t="s">
        <v>151</v>
      </c>
      <c r="C13" s="32">
        <f>SUM(C12)</f>
        <v>0</v>
      </c>
    </row>
    <row r="14" spans="1:3">
      <c r="A14" s="11"/>
      <c r="B14" s="28"/>
      <c r="C14" s="29"/>
    </row>
    <row r="15" spans="1:3">
      <c r="A15" s="25" t="s">
        <v>152</v>
      </c>
      <c r="B15" s="26" t="s">
        <v>153</v>
      </c>
      <c r="C15" s="27"/>
    </row>
    <row r="16" spans="1:3">
      <c r="A16" s="11">
        <v>6</v>
      </c>
      <c r="B16" s="28" t="s">
        <v>154</v>
      </c>
      <c r="C16" s="29">
        <f>Položky!G168</f>
        <v>0</v>
      </c>
    </row>
    <row r="17" spans="1:3">
      <c r="A17" s="30"/>
      <c r="B17" s="31" t="s">
        <v>155</v>
      </c>
      <c r="C17" s="32">
        <f>SUM(C16)</f>
        <v>0</v>
      </c>
    </row>
    <row r="18" spans="1:3">
      <c r="A18" s="11"/>
      <c r="B18" s="28"/>
      <c r="C18" s="29"/>
    </row>
    <row r="19" spans="1:3">
      <c r="A19" s="25" t="s">
        <v>156</v>
      </c>
      <c r="B19" s="26" t="s">
        <v>157</v>
      </c>
      <c r="C19" s="27"/>
    </row>
    <row r="20" spans="1:3">
      <c r="A20" s="30"/>
      <c r="B20" s="31" t="s">
        <v>158</v>
      </c>
      <c r="C20" s="32"/>
    </row>
    <row r="21" spans="1:3" ht="12" thickBot="1">
      <c r="A21" s="11"/>
      <c r="B21" s="28"/>
      <c r="C21" s="29"/>
    </row>
    <row r="22" spans="1:3" ht="12" thickTop="1">
      <c r="A22" s="33"/>
      <c r="B22" s="34" t="s">
        <v>159</v>
      </c>
      <c r="C22" s="35">
        <f>C9+C13+C17</f>
        <v>0</v>
      </c>
    </row>
    <row r="25" spans="1:3" ht="12">
      <c r="A25" s="36" t="s">
        <v>709</v>
      </c>
      <c r="C25" s="37">
        <f>C22</f>
        <v>0</v>
      </c>
    </row>
    <row r="27" spans="1:3">
      <c r="B27" s="822" t="s">
        <v>710</v>
      </c>
    </row>
  </sheetData>
  <sheetProtection algorithmName="SHA-512" hashValue="R2Vme26NG02Q0nSnsQWLEB6LYIF1vKaPjJoXO9yrQ+PEJhNMOKZ9iN+vJBREEHqntbkN3zRY7Csdvqwai/wbbw==" saltValue="0hZ/7a0mOkWOtcFfgxPzYg==" spinCount="100000" sheet="1"/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43572-572F-48FA-8157-611BE29C352F}">
  <sheetPr>
    <tabColor theme="3" tint="0.79998168889431442"/>
    <pageSetUpPr fitToPage="1"/>
  </sheetPr>
  <dimension ref="A1:CF60"/>
  <sheetViews>
    <sheetView zoomScaleNormal="100" zoomScaleSheetLayoutView="100" workbookViewId="0">
      <selection sqref="A1:G1"/>
    </sheetView>
  </sheetViews>
  <sheetFormatPr defaultRowHeight="14.1" customHeight="1"/>
  <cols>
    <col min="1" max="1" width="9.28515625" style="299" bestFit="1" customWidth="1"/>
    <col min="2" max="2" width="29.7109375" style="246" customWidth="1"/>
    <col min="3" max="3" width="9.42578125" style="246" customWidth="1"/>
    <col min="4" max="4" width="9.7109375" style="246" customWidth="1"/>
    <col min="5" max="5" width="16.85546875" style="300" bestFit="1" customWidth="1"/>
    <col min="6" max="6" width="15.85546875" style="300" bestFit="1" customWidth="1"/>
    <col min="7" max="7" width="18.5703125" style="246" customWidth="1"/>
    <col min="8" max="16384" width="9.140625" style="246"/>
  </cols>
  <sheetData>
    <row r="1" spans="1:7" ht="27.75" customHeight="1" thickBot="1">
      <c r="A1" s="1160" t="s">
        <v>711</v>
      </c>
      <c r="B1" s="1161"/>
      <c r="C1" s="1161"/>
      <c r="D1" s="1161"/>
      <c r="E1" s="1161"/>
      <c r="F1" s="1161"/>
      <c r="G1" s="1162"/>
    </row>
    <row r="2" spans="1:7" s="247" customFormat="1" ht="44.25" customHeight="1" thickBot="1">
      <c r="A2" s="1163" t="s">
        <v>712</v>
      </c>
      <c r="B2" s="1164"/>
      <c r="C2" s="1164"/>
      <c r="D2" s="1164"/>
      <c r="E2" s="1164"/>
      <c r="F2" s="1164"/>
      <c r="G2" s="1165"/>
    </row>
    <row r="3" spans="1:7" ht="24" customHeight="1" thickBot="1">
      <c r="A3" s="248"/>
      <c r="B3" s="249"/>
      <c r="C3" s="249"/>
      <c r="D3" s="250"/>
      <c r="E3" s="251" t="s">
        <v>713</v>
      </c>
      <c r="F3" s="251" t="s">
        <v>272</v>
      </c>
      <c r="G3" s="251" t="s">
        <v>714</v>
      </c>
    </row>
    <row r="4" spans="1:7" ht="14.1" customHeight="1" thickBot="1">
      <c r="A4" s="252"/>
      <c r="B4" s="253"/>
      <c r="C4" s="254"/>
      <c r="D4" s="255"/>
      <c r="E4" s="255" t="s">
        <v>210</v>
      </c>
      <c r="F4" s="255" t="s">
        <v>210</v>
      </c>
      <c r="G4" s="255" t="s">
        <v>210</v>
      </c>
    </row>
    <row r="5" spans="1:7" ht="12.75" customHeight="1">
      <c r="A5" s="256"/>
      <c r="B5" s="257"/>
      <c r="C5" s="257"/>
      <c r="D5" s="258"/>
      <c r="E5" s="259"/>
      <c r="F5" s="260"/>
      <c r="G5" s="261"/>
    </row>
    <row r="6" spans="1:7" ht="12.75" customHeight="1">
      <c r="A6" s="262"/>
      <c r="B6" s="263" t="s">
        <v>715</v>
      </c>
      <c r="C6" s="264"/>
      <c r="D6" s="265"/>
      <c r="E6" s="266"/>
      <c r="F6" s="266"/>
      <c r="G6" s="267"/>
    </row>
    <row r="7" spans="1:7" ht="12.75" customHeight="1">
      <c r="A7" s="268"/>
      <c r="B7" s="269" t="s">
        <v>716</v>
      </c>
      <c r="C7" s="269"/>
      <c r="D7" s="270"/>
      <c r="E7" s="271">
        <f>SK!F38</f>
        <v>0</v>
      </c>
      <c r="F7" s="272"/>
      <c r="G7" s="273"/>
    </row>
    <row r="8" spans="1:7" ht="12.75" customHeight="1">
      <c r="A8" s="268"/>
      <c r="B8" s="269" t="s">
        <v>717</v>
      </c>
      <c r="C8" s="269"/>
      <c r="D8" s="270"/>
      <c r="E8" s="272"/>
      <c r="F8" s="271">
        <f>SK!H39</f>
        <v>0</v>
      </c>
      <c r="G8" s="274"/>
    </row>
    <row r="9" spans="1:7" ht="12.75" customHeight="1">
      <c r="A9" s="268"/>
      <c r="B9" s="275" t="s">
        <v>718</v>
      </c>
      <c r="C9" s="275"/>
      <c r="D9" s="276"/>
      <c r="E9" s="277"/>
      <c r="F9" s="278"/>
      <c r="G9" s="279">
        <f>SUM(F8,E7)</f>
        <v>0</v>
      </c>
    </row>
    <row r="10" spans="1:7" ht="13.5" customHeight="1">
      <c r="A10" s="268"/>
      <c r="B10" s="280"/>
      <c r="C10" s="280"/>
      <c r="D10" s="280"/>
      <c r="E10" s="281"/>
      <c r="F10" s="281"/>
      <c r="G10" s="282"/>
    </row>
    <row r="11" spans="1:7" ht="12.75" customHeight="1">
      <c r="A11" s="262"/>
      <c r="B11" s="263" t="s">
        <v>719</v>
      </c>
      <c r="C11" s="264"/>
      <c r="D11" s="265"/>
      <c r="E11" s="266"/>
      <c r="F11" s="266"/>
      <c r="G11" s="267"/>
    </row>
    <row r="12" spans="1:7" ht="12.75" customHeight="1">
      <c r="A12" s="268"/>
      <c r="B12" s="269" t="s">
        <v>716</v>
      </c>
      <c r="C12" s="269"/>
      <c r="D12" s="270"/>
      <c r="E12" s="271">
        <f>VDS!F42</f>
        <v>0</v>
      </c>
      <c r="F12" s="272"/>
      <c r="G12" s="273"/>
    </row>
    <row r="13" spans="1:7" ht="12.75" customHeight="1">
      <c r="A13" s="268"/>
      <c r="B13" s="269" t="s">
        <v>717</v>
      </c>
      <c r="C13" s="269"/>
      <c r="D13" s="270"/>
      <c r="E13" s="272"/>
      <c r="F13" s="271">
        <f>VDS!H43</f>
        <v>0</v>
      </c>
      <c r="G13" s="274"/>
    </row>
    <row r="14" spans="1:7" ht="12.75" customHeight="1">
      <c r="A14" s="268"/>
      <c r="B14" s="275" t="s">
        <v>718</v>
      </c>
      <c r="C14" s="275"/>
      <c r="D14" s="276"/>
      <c r="E14" s="277"/>
      <c r="F14" s="278"/>
      <c r="G14" s="279">
        <f>SUM(F13,E12)</f>
        <v>0</v>
      </c>
    </row>
    <row r="15" spans="1:7" ht="13.5" customHeight="1">
      <c r="A15" s="268"/>
      <c r="B15" s="280"/>
      <c r="C15" s="280"/>
      <c r="D15" s="280"/>
      <c r="E15" s="281"/>
      <c r="F15" s="281"/>
      <c r="G15" s="282"/>
    </row>
    <row r="16" spans="1:7" ht="12.75" customHeight="1">
      <c r="A16" s="262"/>
      <c r="B16" s="263" t="s">
        <v>720</v>
      </c>
      <c r="C16" s="264"/>
      <c r="D16" s="265"/>
      <c r="E16" s="266"/>
      <c r="F16" s="266"/>
      <c r="G16" s="267"/>
    </row>
    <row r="17" spans="1:7" ht="12.75" customHeight="1">
      <c r="A17" s="268"/>
      <c r="B17" s="269" t="s">
        <v>716</v>
      </c>
      <c r="C17" s="269"/>
      <c r="D17" s="270"/>
      <c r="E17" s="271">
        <f>PZTS!F58</f>
        <v>0</v>
      </c>
      <c r="F17" s="272"/>
      <c r="G17" s="273"/>
    </row>
    <row r="18" spans="1:7" ht="12.75" customHeight="1">
      <c r="A18" s="268"/>
      <c r="B18" s="269" t="s">
        <v>717</v>
      </c>
      <c r="C18" s="269"/>
      <c r="D18" s="270"/>
      <c r="E18" s="272"/>
      <c r="F18" s="271">
        <f>PZTS!H59</f>
        <v>0</v>
      </c>
      <c r="G18" s="274"/>
    </row>
    <row r="19" spans="1:7" ht="12.75" customHeight="1">
      <c r="A19" s="268"/>
      <c r="B19" s="275" t="s">
        <v>718</v>
      </c>
      <c r="C19" s="275"/>
      <c r="D19" s="276"/>
      <c r="E19" s="277"/>
      <c r="F19" s="278"/>
      <c r="G19" s="279">
        <f>SUM(F18,E17)</f>
        <v>0</v>
      </c>
    </row>
    <row r="20" spans="1:7" ht="13.5" customHeight="1">
      <c r="A20" s="268"/>
      <c r="B20" s="280"/>
      <c r="C20" s="280"/>
      <c r="D20" s="280"/>
      <c r="E20" s="281"/>
      <c r="F20" s="281"/>
      <c r="G20" s="282"/>
    </row>
    <row r="21" spans="1:7" ht="12.75" customHeight="1">
      <c r="A21" s="262"/>
      <c r="B21" s="263" t="s">
        <v>721</v>
      </c>
      <c r="C21" s="264"/>
      <c r="D21" s="265"/>
      <c r="E21" s="266"/>
      <c r="F21" s="266"/>
      <c r="G21" s="267"/>
    </row>
    <row r="22" spans="1:7" ht="12.75" customHeight="1">
      <c r="A22" s="268"/>
      <c r="B22" s="269" t="s">
        <v>716</v>
      </c>
      <c r="C22" s="269"/>
      <c r="D22" s="270"/>
      <c r="E22" s="271">
        <f>EKV!F53</f>
        <v>0</v>
      </c>
      <c r="F22" s="272"/>
      <c r="G22" s="273"/>
    </row>
    <row r="23" spans="1:7" ht="12.75" customHeight="1">
      <c r="A23" s="268"/>
      <c r="B23" s="269" t="s">
        <v>717</v>
      </c>
      <c r="C23" s="269"/>
      <c r="D23" s="270"/>
      <c r="E23" s="272"/>
      <c r="F23" s="271">
        <f>EKV!H54</f>
        <v>0</v>
      </c>
      <c r="G23" s="274"/>
    </row>
    <row r="24" spans="1:7" ht="12.75" customHeight="1">
      <c r="A24" s="268"/>
      <c r="B24" s="275" t="s">
        <v>718</v>
      </c>
      <c r="C24" s="275"/>
      <c r="D24" s="276"/>
      <c r="E24" s="277"/>
      <c r="F24" s="278"/>
      <c r="G24" s="279">
        <f>F23+E22</f>
        <v>0</v>
      </c>
    </row>
    <row r="25" spans="1:7" ht="14.1" customHeight="1">
      <c r="A25" s="268"/>
      <c r="B25" s="280"/>
      <c r="C25" s="280"/>
      <c r="D25" s="280"/>
      <c r="E25" s="281"/>
      <c r="F25" s="281"/>
      <c r="G25" s="282"/>
    </row>
    <row r="26" spans="1:7" ht="12.75" customHeight="1">
      <c r="A26" s="262"/>
      <c r="B26" s="263" t="s">
        <v>722</v>
      </c>
      <c r="C26" s="264"/>
      <c r="D26" s="265"/>
      <c r="E26" s="266"/>
      <c r="F26" s="266"/>
      <c r="G26" s="267"/>
    </row>
    <row r="27" spans="1:7" ht="12.75" customHeight="1">
      <c r="A27" s="268"/>
      <c r="B27" s="269" t="s">
        <v>716</v>
      </c>
      <c r="C27" s="269"/>
      <c r="D27" s="270"/>
      <c r="E27" s="271">
        <f>VT!F53</f>
        <v>0</v>
      </c>
      <c r="F27" s="272"/>
      <c r="G27" s="273"/>
    </row>
    <row r="28" spans="1:7" ht="12.75" customHeight="1">
      <c r="A28" s="268"/>
      <c r="B28" s="269" t="s">
        <v>717</v>
      </c>
      <c r="C28" s="269"/>
      <c r="D28" s="270"/>
      <c r="E28" s="272"/>
      <c r="F28" s="271">
        <f>VT!H54</f>
        <v>0</v>
      </c>
      <c r="G28" s="274"/>
    </row>
    <row r="29" spans="1:7" ht="12.75" customHeight="1">
      <c r="A29" s="268"/>
      <c r="B29" s="275" t="s">
        <v>718</v>
      </c>
      <c r="C29" s="275"/>
      <c r="D29" s="276"/>
      <c r="E29" s="277"/>
      <c r="F29" s="278"/>
      <c r="G29" s="279">
        <f>F28+E27</f>
        <v>0</v>
      </c>
    </row>
    <row r="30" spans="1:7" ht="13.5" customHeight="1">
      <c r="A30" s="268"/>
      <c r="B30" s="280"/>
      <c r="C30" s="280"/>
      <c r="D30" s="280"/>
      <c r="E30" s="281"/>
      <c r="F30" s="281"/>
      <c r="G30" s="282"/>
    </row>
    <row r="31" spans="1:7" ht="12.75" customHeight="1">
      <c r="A31" s="262"/>
      <c r="B31" s="263" t="s">
        <v>723</v>
      </c>
      <c r="C31" s="264"/>
      <c r="D31" s="265"/>
      <c r="E31" s="266"/>
      <c r="F31" s="266"/>
      <c r="G31" s="267"/>
    </row>
    <row r="32" spans="1:7" ht="12.75" customHeight="1">
      <c r="A32" s="268"/>
      <c r="B32" s="269" t="s">
        <v>716</v>
      </c>
      <c r="C32" s="269"/>
      <c r="D32" s="270"/>
      <c r="E32" s="271">
        <f>JČ!F33</f>
        <v>0</v>
      </c>
      <c r="F32" s="272"/>
      <c r="G32" s="273"/>
    </row>
    <row r="33" spans="1:7" ht="12.75" customHeight="1">
      <c r="A33" s="268"/>
      <c r="B33" s="269" t="s">
        <v>717</v>
      </c>
      <c r="C33" s="269"/>
      <c r="D33" s="270"/>
      <c r="E33" s="272"/>
      <c r="F33" s="271">
        <f>JČ!H34</f>
        <v>0</v>
      </c>
      <c r="G33" s="274"/>
    </row>
    <row r="34" spans="1:7" ht="12.75" customHeight="1">
      <c r="A34" s="268"/>
      <c r="B34" s="275" t="s">
        <v>718</v>
      </c>
      <c r="C34" s="275"/>
      <c r="D34" s="276"/>
      <c r="E34" s="277"/>
      <c r="F34" s="278"/>
      <c r="G34" s="279">
        <f>SUM(F33,E32)</f>
        <v>0</v>
      </c>
    </row>
    <row r="35" spans="1:7" ht="13.5" customHeight="1">
      <c r="A35" s="268"/>
      <c r="B35" s="280"/>
      <c r="C35" s="280"/>
      <c r="D35" s="280"/>
      <c r="E35" s="281"/>
      <c r="F35" s="281"/>
      <c r="G35" s="282"/>
    </row>
    <row r="36" spans="1:7" ht="12.75" customHeight="1">
      <c r="A36" s="262"/>
      <c r="B36" s="263" t="s">
        <v>724</v>
      </c>
      <c r="C36" s="264"/>
      <c r="D36" s="265"/>
      <c r="E36" s="266"/>
      <c r="F36" s="266"/>
      <c r="G36" s="267"/>
    </row>
    <row r="37" spans="1:7" ht="12.75" customHeight="1">
      <c r="A37" s="268"/>
      <c r="B37" s="269" t="s">
        <v>716</v>
      </c>
      <c r="C37" s="269"/>
      <c r="D37" s="270"/>
      <c r="E37" s="271">
        <f>MM!F20</f>
        <v>0</v>
      </c>
      <c r="F37" s="272"/>
      <c r="G37" s="273"/>
    </row>
    <row r="38" spans="1:7" ht="12.75" customHeight="1">
      <c r="A38" s="268"/>
      <c r="B38" s="269" t="s">
        <v>717</v>
      </c>
      <c r="C38" s="269"/>
      <c r="D38" s="270"/>
      <c r="E38" s="272"/>
      <c r="F38" s="271">
        <f>MM!H21</f>
        <v>0</v>
      </c>
      <c r="G38" s="274"/>
    </row>
    <row r="39" spans="1:7" ht="12.75" customHeight="1">
      <c r="A39" s="268"/>
      <c r="B39" s="275" t="s">
        <v>718</v>
      </c>
      <c r="C39" s="275"/>
      <c r="D39" s="276"/>
      <c r="E39" s="277"/>
      <c r="F39" s="278"/>
      <c r="G39" s="279">
        <f>SUM(F38,E37)</f>
        <v>0</v>
      </c>
    </row>
    <row r="40" spans="1:7" ht="13.5" customHeight="1">
      <c r="A40" s="268"/>
      <c r="B40" s="280"/>
      <c r="C40" s="280"/>
      <c r="D40" s="280"/>
      <c r="E40" s="281"/>
      <c r="F40" s="281"/>
      <c r="G40" s="282"/>
    </row>
    <row r="41" spans="1:7" ht="12.75" customHeight="1">
      <c r="A41" s="262"/>
      <c r="B41" s="263" t="s">
        <v>725</v>
      </c>
      <c r="C41" s="264"/>
      <c r="D41" s="265"/>
      <c r="E41" s="266"/>
      <c r="F41" s="266"/>
      <c r="G41" s="267"/>
    </row>
    <row r="42" spans="1:7" ht="12.75" customHeight="1">
      <c r="A42" s="268"/>
      <c r="B42" s="269" t="s">
        <v>716</v>
      </c>
      <c r="C42" s="269"/>
      <c r="D42" s="270"/>
      <c r="E42" s="271">
        <f>'AKTIVNÍ PRVKY'!F25</f>
        <v>0</v>
      </c>
      <c r="F42" s="272"/>
      <c r="G42" s="273"/>
    </row>
    <row r="43" spans="1:7" ht="12.75" customHeight="1">
      <c r="A43" s="268"/>
      <c r="B43" s="269" t="s">
        <v>717</v>
      </c>
      <c r="C43" s="269"/>
      <c r="D43" s="270"/>
      <c r="E43" s="272"/>
      <c r="F43" s="271">
        <f>'AKTIVNÍ PRVKY'!H26</f>
        <v>0</v>
      </c>
      <c r="G43" s="274"/>
    </row>
    <row r="44" spans="1:7" ht="12.75" customHeight="1">
      <c r="A44" s="268"/>
      <c r="B44" s="275" t="s">
        <v>718</v>
      </c>
      <c r="C44" s="275"/>
      <c r="D44" s="276"/>
      <c r="E44" s="277"/>
      <c r="F44" s="278"/>
      <c r="G44" s="279">
        <f>SUM(F43,E42)</f>
        <v>0</v>
      </c>
    </row>
    <row r="45" spans="1:7" ht="13.5" customHeight="1">
      <c r="A45" s="268"/>
      <c r="B45" s="280"/>
      <c r="C45" s="280"/>
      <c r="D45" s="280"/>
      <c r="E45" s="281"/>
      <c r="F45" s="281"/>
      <c r="G45" s="282"/>
    </row>
    <row r="46" spans="1:7" ht="14.1" customHeight="1">
      <c r="A46" s="262"/>
      <c r="B46" s="263" t="s">
        <v>726</v>
      </c>
      <c r="C46" s="264"/>
      <c r="D46" s="265"/>
      <c r="E46" s="266"/>
      <c r="F46" s="266"/>
      <c r="G46" s="267"/>
    </row>
    <row r="47" spans="1:7" ht="14.1" customHeight="1">
      <c r="A47" s="268"/>
      <c r="B47" s="269" t="s">
        <v>716</v>
      </c>
      <c r="C47" s="269"/>
      <c r="D47" s="270"/>
      <c r="E47" s="271">
        <f>HR!F50</f>
        <v>0</v>
      </c>
      <c r="F47" s="272"/>
      <c r="G47" s="273"/>
    </row>
    <row r="48" spans="1:7" ht="14.1" customHeight="1">
      <c r="A48" s="268"/>
      <c r="B48" s="269" t="s">
        <v>717</v>
      </c>
      <c r="C48" s="269"/>
      <c r="D48" s="270"/>
      <c r="E48" s="272"/>
      <c r="F48" s="271">
        <f>HR!H51</f>
        <v>0</v>
      </c>
      <c r="G48" s="274"/>
    </row>
    <row r="49" spans="1:84" ht="14.1" customHeight="1">
      <c r="A49" s="268"/>
      <c r="B49" s="275" t="s">
        <v>718</v>
      </c>
      <c r="C49" s="275"/>
      <c r="D49" s="276"/>
      <c r="E49" s="277"/>
      <c r="F49" s="278"/>
      <c r="G49" s="279">
        <f>SUM(F48,E47)</f>
        <v>0</v>
      </c>
    </row>
    <row r="50" spans="1:84" ht="14.1" customHeight="1">
      <c r="A50" s="268"/>
      <c r="B50" s="280"/>
      <c r="C50" s="280"/>
      <c r="D50" s="280"/>
      <c r="E50" s="281"/>
      <c r="F50" s="281"/>
      <c r="G50" s="282"/>
    </row>
    <row r="51" spans="1:84" ht="14.1" customHeight="1">
      <c r="A51" s="268"/>
      <c r="B51" s="280"/>
      <c r="C51" s="280"/>
      <c r="D51" s="280"/>
      <c r="E51" s="281"/>
      <c r="F51" s="281"/>
      <c r="G51" s="282"/>
    </row>
    <row r="52" spans="1:84" s="287" customFormat="1" ht="19.5" customHeight="1">
      <c r="A52" s="283"/>
      <c r="B52" s="284" t="s">
        <v>727</v>
      </c>
      <c r="C52" s="275"/>
      <c r="D52" s="264"/>
      <c r="E52" s="285"/>
      <c r="F52" s="285"/>
      <c r="G52" s="286"/>
      <c r="H52" s="246"/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46"/>
      <c r="AD52" s="246"/>
      <c r="AE52" s="246"/>
      <c r="AF52" s="246"/>
      <c r="AG52" s="246"/>
      <c r="AH52" s="246"/>
      <c r="AI52" s="246"/>
      <c r="AJ52" s="246"/>
      <c r="AK52" s="246"/>
      <c r="AL52" s="246"/>
      <c r="AM52" s="246"/>
      <c r="AN52" s="246"/>
      <c r="AO52" s="246"/>
      <c r="AP52" s="246"/>
      <c r="AQ52" s="246"/>
      <c r="AR52" s="246"/>
      <c r="AS52" s="246"/>
      <c r="AT52" s="246"/>
      <c r="AU52" s="246"/>
      <c r="AV52" s="246"/>
      <c r="AW52" s="246"/>
      <c r="AX52" s="246"/>
      <c r="AY52" s="246"/>
      <c r="AZ52" s="246"/>
      <c r="BA52" s="246"/>
      <c r="BB52" s="246"/>
      <c r="BC52" s="246"/>
      <c r="BD52" s="246"/>
      <c r="BE52" s="246"/>
      <c r="BF52" s="246"/>
      <c r="BG52" s="246"/>
      <c r="BH52" s="246"/>
      <c r="BI52" s="246"/>
      <c r="BJ52" s="246"/>
      <c r="BK52" s="246"/>
      <c r="BL52" s="246"/>
      <c r="BM52" s="246"/>
      <c r="BN52" s="246"/>
      <c r="BO52" s="246"/>
      <c r="BP52" s="246"/>
      <c r="BQ52" s="246"/>
      <c r="BR52" s="246"/>
      <c r="BS52" s="246"/>
      <c r="BT52" s="246"/>
      <c r="BU52" s="246"/>
      <c r="BV52" s="246"/>
      <c r="BW52" s="246"/>
      <c r="BX52" s="246"/>
      <c r="BY52" s="246"/>
      <c r="BZ52" s="246"/>
      <c r="CA52" s="246"/>
      <c r="CB52" s="246"/>
      <c r="CC52" s="246"/>
      <c r="CD52" s="246"/>
      <c r="CE52" s="246"/>
      <c r="CF52" s="246"/>
    </row>
    <row r="53" spans="1:84" s="287" customFormat="1" ht="14.1" customHeight="1">
      <c r="A53" s="283"/>
      <c r="B53" s="275"/>
      <c r="C53" s="275"/>
      <c r="D53" s="264"/>
      <c r="E53" s="285"/>
      <c r="F53" s="285"/>
      <c r="G53" s="28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46"/>
      <c r="AD53" s="246"/>
      <c r="AE53" s="246"/>
      <c r="AF53" s="246"/>
      <c r="AG53" s="246"/>
      <c r="AH53" s="246"/>
      <c r="AI53" s="246"/>
      <c r="AJ53" s="246"/>
      <c r="AK53" s="246"/>
      <c r="AL53" s="246"/>
      <c r="AM53" s="246"/>
      <c r="AN53" s="246"/>
      <c r="AO53" s="246"/>
      <c r="AP53" s="246"/>
      <c r="AQ53" s="246"/>
      <c r="AR53" s="246"/>
      <c r="AS53" s="246"/>
      <c r="AT53" s="246"/>
      <c r="AU53" s="246"/>
      <c r="AV53" s="246"/>
      <c r="AW53" s="246"/>
      <c r="AX53" s="246"/>
      <c r="AY53" s="246"/>
      <c r="AZ53" s="246"/>
      <c r="BA53" s="246"/>
      <c r="BB53" s="246"/>
      <c r="BC53" s="246"/>
      <c r="BD53" s="246"/>
      <c r="BE53" s="246"/>
      <c r="BF53" s="246"/>
      <c r="BG53" s="246"/>
      <c r="BH53" s="246"/>
      <c r="BI53" s="246"/>
      <c r="BJ53" s="246"/>
      <c r="BK53" s="246"/>
      <c r="BL53" s="246"/>
      <c r="BM53" s="246"/>
      <c r="BN53" s="246"/>
      <c r="BO53" s="246"/>
      <c r="BP53" s="246"/>
      <c r="BQ53" s="246"/>
      <c r="BR53" s="246"/>
      <c r="BS53" s="246"/>
      <c r="BT53" s="246"/>
      <c r="BU53" s="246"/>
      <c r="BV53" s="246"/>
      <c r="BW53" s="246"/>
      <c r="BX53" s="246"/>
      <c r="BY53" s="246"/>
      <c r="BZ53" s="246"/>
      <c r="CA53" s="246"/>
      <c r="CB53" s="246"/>
      <c r="CC53" s="246"/>
      <c r="CD53" s="246"/>
      <c r="CE53" s="246"/>
      <c r="CF53" s="246"/>
    </row>
    <row r="54" spans="1:84" s="287" customFormat="1" ht="14.1" customHeight="1">
      <c r="A54" s="283"/>
      <c r="B54" s="288" t="s">
        <v>716</v>
      </c>
      <c r="C54" s="288"/>
      <c r="D54" s="289"/>
      <c r="E54" s="290">
        <f>SUM(E6:E51)</f>
        <v>0</v>
      </c>
      <c r="F54" s="291"/>
      <c r="G54" s="292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  <c r="AA54" s="246"/>
      <c r="AB54" s="246"/>
      <c r="AC54" s="246"/>
      <c r="AD54" s="246"/>
      <c r="AE54" s="246"/>
      <c r="AF54" s="246"/>
      <c r="AG54" s="246"/>
      <c r="AH54" s="246"/>
      <c r="AI54" s="246"/>
      <c r="AJ54" s="246"/>
      <c r="AK54" s="246"/>
      <c r="AL54" s="246"/>
      <c r="AM54" s="246"/>
      <c r="AN54" s="246"/>
      <c r="AO54" s="246"/>
      <c r="AP54" s="246"/>
      <c r="AQ54" s="246"/>
      <c r="AR54" s="246"/>
      <c r="AS54" s="246"/>
      <c r="AT54" s="246"/>
      <c r="AU54" s="246"/>
      <c r="AV54" s="246"/>
      <c r="AW54" s="246"/>
      <c r="AX54" s="246"/>
      <c r="AY54" s="246"/>
      <c r="AZ54" s="246"/>
      <c r="BA54" s="246"/>
      <c r="BB54" s="246"/>
      <c r="BC54" s="246"/>
      <c r="BD54" s="246"/>
      <c r="BE54" s="246"/>
      <c r="BF54" s="246"/>
      <c r="BG54" s="246"/>
      <c r="BH54" s="246"/>
      <c r="BI54" s="246"/>
      <c r="BJ54" s="246"/>
      <c r="BK54" s="246"/>
      <c r="BL54" s="246"/>
      <c r="BM54" s="246"/>
      <c r="BN54" s="246"/>
      <c r="BO54" s="246"/>
      <c r="BP54" s="246"/>
      <c r="BQ54" s="246"/>
      <c r="BR54" s="246"/>
      <c r="BS54" s="246"/>
      <c r="BT54" s="246"/>
      <c r="BU54" s="246"/>
      <c r="BV54" s="246"/>
      <c r="BW54" s="246"/>
      <c r="BX54" s="246"/>
      <c r="BY54" s="246"/>
      <c r="BZ54" s="246"/>
      <c r="CA54" s="246"/>
      <c r="CB54" s="246"/>
      <c r="CC54" s="246"/>
      <c r="CD54" s="246"/>
      <c r="CE54" s="246"/>
      <c r="CF54" s="246"/>
    </row>
    <row r="55" spans="1:84" s="287" customFormat="1" ht="14.1" customHeight="1">
      <c r="A55" s="283"/>
      <c r="B55" s="288" t="s">
        <v>717</v>
      </c>
      <c r="C55" s="288"/>
      <c r="D55" s="289"/>
      <c r="E55" s="291"/>
      <c r="F55" s="290">
        <f>SUM(F6:F51)</f>
        <v>0</v>
      </c>
      <c r="G55" s="292"/>
      <c r="H55" s="246"/>
      <c r="I55" s="246"/>
      <c r="J55" s="246"/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46"/>
      <c r="AH55" s="246"/>
      <c r="AI55" s="246"/>
      <c r="AJ55" s="246"/>
      <c r="AK55" s="246"/>
      <c r="AL55" s="246"/>
      <c r="AM55" s="246"/>
      <c r="AN55" s="246"/>
      <c r="AO55" s="246"/>
      <c r="AP55" s="246"/>
      <c r="AQ55" s="246"/>
      <c r="AR55" s="246"/>
      <c r="AS55" s="246"/>
      <c r="AT55" s="246"/>
      <c r="AU55" s="246"/>
      <c r="AV55" s="246"/>
      <c r="AW55" s="246"/>
      <c r="AX55" s="246"/>
      <c r="AY55" s="246"/>
      <c r="AZ55" s="246"/>
      <c r="BA55" s="246"/>
      <c r="BB55" s="246"/>
      <c r="BC55" s="246"/>
      <c r="BD55" s="246"/>
      <c r="BE55" s="246"/>
      <c r="BF55" s="246"/>
      <c r="BG55" s="246"/>
      <c r="BH55" s="246"/>
      <c r="BI55" s="246"/>
      <c r="BJ55" s="246"/>
      <c r="BK55" s="246"/>
      <c r="BL55" s="246"/>
      <c r="BM55" s="246"/>
      <c r="BN55" s="246"/>
      <c r="BO55" s="246"/>
      <c r="BP55" s="246"/>
      <c r="BQ55" s="246"/>
      <c r="BR55" s="246"/>
      <c r="BS55" s="246"/>
      <c r="BT55" s="246"/>
      <c r="BU55" s="246"/>
      <c r="BV55" s="246"/>
      <c r="BW55" s="246"/>
      <c r="BX55" s="246"/>
      <c r="BY55" s="246"/>
      <c r="BZ55" s="246"/>
      <c r="CA55" s="246"/>
      <c r="CB55" s="246"/>
      <c r="CC55" s="246"/>
      <c r="CD55" s="246"/>
      <c r="CE55" s="246"/>
      <c r="CF55" s="246"/>
    </row>
    <row r="56" spans="1:84" s="287" customFormat="1" ht="14.1" customHeight="1" thickBot="1">
      <c r="A56" s="293"/>
      <c r="B56" s="294" t="s">
        <v>718</v>
      </c>
      <c r="C56" s="294"/>
      <c r="D56" s="295"/>
      <c r="E56" s="296"/>
      <c r="F56" s="297"/>
      <c r="G56" s="298">
        <f>SUM(G6:G51)</f>
        <v>0</v>
      </c>
      <c r="H56" s="246"/>
      <c r="I56" s="246"/>
      <c r="J56" s="246"/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6"/>
      <c r="AD56" s="246"/>
      <c r="AE56" s="246"/>
      <c r="AF56" s="246"/>
      <c r="AG56" s="246"/>
      <c r="AH56" s="246"/>
      <c r="AI56" s="246"/>
      <c r="AJ56" s="246"/>
      <c r="AK56" s="246"/>
      <c r="AL56" s="246"/>
      <c r="AM56" s="246"/>
      <c r="AN56" s="246"/>
      <c r="AO56" s="246"/>
      <c r="AP56" s="246"/>
      <c r="AQ56" s="246"/>
      <c r="AR56" s="246"/>
      <c r="AS56" s="246"/>
      <c r="AT56" s="246"/>
      <c r="AU56" s="246"/>
      <c r="AV56" s="246"/>
      <c r="AW56" s="246"/>
      <c r="AX56" s="246"/>
      <c r="AY56" s="246"/>
      <c r="AZ56" s="246"/>
      <c r="BA56" s="246"/>
      <c r="BB56" s="246"/>
      <c r="BC56" s="246"/>
      <c r="BD56" s="246"/>
      <c r="BE56" s="246"/>
      <c r="BF56" s="246"/>
      <c r="BG56" s="246"/>
      <c r="BH56" s="246"/>
      <c r="BI56" s="246"/>
      <c r="BJ56" s="246"/>
      <c r="BK56" s="246"/>
      <c r="BL56" s="246"/>
      <c r="BM56" s="246"/>
      <c r="BN56" s="246"/>
      <c r="BO56" s="246"/>
      <c r="BP56" s="246"/>
      <c r="BQ56" s="246"/>
      <c r="BR56" s="246"/>
      <c r="BS56" s="246"/>
      <c r="BT56" s="246"/>
      <c r="BU56" s="246"/>
      <c r="BV56" s="246"/>
      <c r="BW56" s="246"/>
      <c r="BX56" s="246"/>
      <c r="BY56" s="246"/>
      <c r="BZ56" s="246"/>
      <c r="CA56" s="246"/>
      <c r="CB56" s="246"/>
      <c r="CC56" s="246"/>
      <c r="CD56" s="246"/>
      <c r="CE56" s="246"/>
      <c r="CF56" s="246"/>
    </row>
    <row r="60" spans="1:84" ht="14.1" customHeight="1">
      <c r="G60" s="301"/>
    </row>
  </sheetData>
  <sheetProtection algorithmName="SHA-512" hashValue="VbyoiMApCStjfEYXY3uKHUXedfKRDBUEp2z+cJTt5bXKPZrJrXqR9XCjNWxIfpCCEsi6loj6Tw1e3khM340P4w==" saltValue="Eo3PlSfnAWo9UW2QxVzEaQ==" spinCount="100000" sheet="1" objects="1" scenarios="1"/>
  <mergeCells count="2">
    <mergeCell ref="A1:G1"/>
    <mergeCell ref="A2:G2"/>
  </mergeCells>
  <printOptions horizontalCentered="1"/>
  <pageMargins left="0.39370078740157483" right="0.39370078740157483" top="0.82677165354330717" bottom="1.1023622047244095" header="0.51181102362204722" footer="0.51181102362204722"/>
  <pageSetup paperSize="9" scale="86" orientation="portrait" horizontalDpi="300" verticalDpi="300" r:id="rId1"/>
  <headerFooter alignWithMargins="0">
    <oddHeader>&amp;C&amp;"Arial CE,Tučné"&amp;14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27</vt:i4>
      </vt:variant>
      <vt:variant>
        <vt:lpstr>Pojmenované oblasti</vt:lpstr>
      </vt:variant>
      <vt:variant>
        <vt:i4>122</vt:i4>
      </vt:variant>
    </vt:vector>
  </HeadingPairs>
  <TitlesOfParts>
    <vt:vector size="149" baseType="lpstr">
      <vt:lpstr>List0</vt:lpstr>
      <vt:lpstr>Pokyny pro vyplnění</vt:lpstr>
      <vt:lpstr>Stavba</vt:lpstr>
      <vt:lpstr>D.1.2 D.1.2 Pol</vt:lpstr>
      <vt:lpstr>Pokyny pro vyplnění2</vt:lpstr>
      <vt:lpstr>Titulní list</vt:lpstr>
      <vt:lpstr>Položky</vt:lpstr>
      <vt:lpstr>Rekapitulace</vt:lpstr>
      <vt:lpstr>SLP_rekapitulace </vt:lpstr>
      <vt:lpstr>SK</vt:lpstr>
      <vt:lpstr>VDS</vt:lpstr>
      <vt:lpstr>PZTS</vt:lpstr>
      <vt:lpstr>EKV</vt:lpstr>
      <vt:lpstr>VT</vt:lpstr>
      <vt:lpstr>JČ</vt:lpstr>
      <vt:lpstr>MM</vt:lpstr>
      <vt:lpstr>AKTIVNÍ PRVKY</vt:lpstr>
      <vt:lpstr>HR</vt:lpstr>
      <vt:lpstr>Pokyny pro vyplnění3</vt:lpstr>
      <vt:lpstr>Stavba2</vt:lpstr>
      <vt:lpstr>D1.4.3 1.00 Pol</vt:lpstr>
      <vt:lpstr>Pokyny pro vyplnění4</vt:lpstr>
      <vt:lpstr>List1</vt:lpstr>
      <vt:lpstr>Pokyny pro vyplnění5</vt:lpstr>
      <vt:lpstr>Titulní list2</vt:lpstr>
      <vt:lpstr>Položky2</vt:lpstr>
      <vt:lpstr>Rekapitulace2</vt:lpstr>
      <vt:lpstr>Stavba!CelkemDPHVypocet</vt:lpstr>
      <vt:lpstr>Stavba2!CelkemDPHVypocet</vt:lpstr>
      <vt:lpstr>Stavba!CenaCelkem</vt:lpstr>
      <vt:lpstr>Stavba2!CenaCelkem</vt:lpstr>
      <vt:lpstr>Stavba!CenaCelkemBezDPH</vt:lpstr>
      <vt:lpstr>Stavba2!CenaCelkemBezDPH</vt:lpstr>
      <vt:lpstr>Stavba!CenaCelkemVypocet</vt:lpstr>
      <vt:lpstr>Stavba2!CenaCelkemVypocet</vt:lpstr>
      <vt:lpstr>Stavba!cisloobjektu</vt:lpstr>
      <vt:lpstr>Stavba2!cisloobjektu</vt:lpstr>
      <vt:lpstr>Stavba!CisloStavby</vt:lpstr>
      <vt:lpstr>Stavba2!CisloStavby</vt:lpstr>
      <vt:lpstr>Stavba!CisloStavebnihoRozpoctu</vt:lpstr>
      <vt:lpstr>Stavba2!CisloStavebnihoRozpoctu</vt:lpstr>
      <vt:lpstr>Stavba!dadresa</vt:lpstr>
      <vt:lpstr>Stavba2!dadresa</vt:lpstr>
      <vt:lpstr>Stavba!DIČ</vt:lpstr>
      <vt:lpstr>Stavba2!DIČ</vt:lpstr>
      <vt:lpstr>Stavba!dmisto</vt:lpstr>
      <vt:lpstr>Stavba2!dmisto</vt:lpstr>
      <vt:lpstr>Stavba!DPHSni</vt:lpstr>
      <vt:lpstr>Stavba2!DPHSni</vt:lpstr>
      <vt:lpstr>Stavba!DPHZakl</vt:lpstr>
      <vt:lpstr>Stavba2!DPHZakl</vt:lpstr>
      <vt:lpstr>Stavba!dpsc</vt:lpstr>
      <vt:lpstr>Stavba2!dpsc</vt:lpstr>
      <vt:lpstr>Stavba!IČO</vt:lpstr>
      <vt:lpstr>Stavba2!IČO</vt:lpstr>
      <vt:lpstr>HR!mat_cctv</vt:lpstr>
      <vt:lpstr>JČ!mat_cctv</vt:lpstr>
      <vt:lpstr>MM!mat_cctv</vt:lpstr>
      <vt:lpstr>VDS!mat_cctv</vt:lpstr>
      <vt:lpstr>Stavba!Mena</vt:lpstr>
      <vt:lpstr>Stavba2!Mena</vt:lpstr>
      <vt:lpstr>Stavba!MistoStavby</vt:lpstr>
      <vt:lpstr>Stavba2!MistoStavby</vt:lpstr>
      <vt:lpstr>EKV!mont_cctv</vt:lpstr>
      <vt:lpstr>JČ!mont_cctv</vt:lpstr>
      <vt:lpstr>MM!mont_cctv</vt:lpstr>
      <vt:lpstr>PZTS!mont_cctv</vt:lpstr>
      <vt:lpstr>VT!mont_cctv</vt:lpstr>
      <vt:lpstr>Stavba!nazevobjektu</vt:lpstr>
      <vt:lpstr>Stavba2!nazevobjektu</vt:lpstr>
      <vt:lpstr>Stavba!NazevStavby</vt:lpstr>
      <vt:lpstr>Stavba2!NazevStavby</vt:lpstr>
      <vt:lpstr>Stavba!NazevStavebnihoRozpoctu</vt:lpstr>
      <vt:lpstr>Stavba2!NazevStavebnihoRozpoctu</vt:lpstr>
      <vt:lpstr>'D.1.2 D.1.2 Pol'!Názvy_tisku</vt:lpstr>
      <vt:lpstr>'D1.4.3 1.00 Pol'!Názvy_tisku</vt:lpstr>
      <vt:lpstr>EKV!Názvy_tisku</vt:lpstr>
      <vt:lpstr>HR!Názvy_tisku</vt:lpstr>
      <vt:lpstr>JČ!Názvy_tisku</vt:lpstr>
      <vt:lpstr>MM!Názvy_tisku</vt:lpstr>
      <vt:lpstr>PZTS!Názvy_tisku</vt:lpstr>
      <vt:lpstr>SK!Názvy_tisku</vt:lpstr>
      <vt:lpstr>VDS!Názvy_tisku</vt:lpstr>
      <vt:lpstr>VT!Názvy_tisku</vt:lpstr>
      <vt:lpstr>Stavba!oadresa</vt:lpstr>
      <vt:lpstr>Stavba2!oadresa</vt:lpstr>
      <vt:lpstr>Stavba!Objednatel</vt:lpstr>
      <vt:lpstr>Stavba2!Objednatel</vt:lpstr>
      <vt:lpstr>Stavba!Objekt</vt:lpstr>
      <vt:lpstr>Stavba2!Objekt</vt:lpstr>
      <vt:lpstr>'D.1.2 D.1.2 Pol'!Oblast_tisku</vt:lpstr>
      <vt:lpstr>'D1.4.3 1.00 Pol'!Oblast_tisku</vt:lpstr>
      <vt:lpstr>EKV!Oblast_tisku</vt:lpstr>
      <vt:lpstr>HR!Oblast_tisku</vt:lpstr>
      <vt:lpstr>JČ!Oblast_tisku</vt:lpstr>
      <vt:lpstr>MM!Oblast_tisku</vt:lpstr>
      <vt:lpstr>PZTS!Oblast_tisku</vt:lpstr>
      <vt:lpstr>SK!Oblast_tisku</vt:lpstr>
      <vt:lpstr>'SLP_rekapitulace '!Oblast_tisku</vt:lpstr>
      <vt:lpstr>Stavba!Oblast_tisku</vt:lpstr>
      <vt:lpstr>Stavba2!Oblast_tisku</vt:lpstr>
      <vt:lpstr>VDS!Oblast_tisku</vt:lpstr>
      <vt:lpstr>VT!Oblast_tisku</vt:lpstr>
      <vt:lpstr>Stavba!odic</vt:lpstr>
      <vt:lpstr>Stavba2!odic</vt:lpstr>
      <vt:lpstr>Stavba!oico</vt:lpstr>
      <vt:lpstr>Stavba2!oico</vt:lpstr>
      <vt:lpstr>Stavba!omisto</vt:lpstr>
      <vt:lpstr>Stavba2!omisto</vt:lpstr>
      <vt:lpstr>Stavba!onazev</vt:lpstr>
      <vt:lpstr>Stavba2!onazev</vt:lpstr>
      <vt:lpstr>Stavba!opsc</vt:lpstr>
      <vt:lpstr>Stavba2!opsc</vt:lpstr>
      <vt:lpstr>Stavba!padresa</vt:lpstr>
      <vt:lpstr>Stavba2!padresa</vt:lpstr>
      <vt:lpstr>Stavba!pdic</vt:lpstr>
      <vt:lpstr>Stavba2!pdic</vt:lpstr>
      <vt:lpstr>Stavba!pico</vt:lpstr>
      <vt:lpstr>Stavba2!pico</vt:lpstr>
      <vt:lpstr>Stavba!pmisto</vt:lpstr>
      <vt:lpstr>Stavba2!pmisto</vt:lpstr>
      <vt:lpstr>Stavba!PoptavkaID</vt:lpstr>
      <vt:lpstr>Stavba2!PoptavkaID</vt:lpstr>
      <vt:lpstr>Stavba!pPSC</vt:lpstr>
      <vt:lpstr>Stavba2!pPSC</vt:lpstr>
      <vt:lpstr>Stavba!Projektant</vt:lpstr>
      <vt:lpstr>Stavba2!Projektant</vt:lpstr>
      <vt:lpstr>Stavba!SazbaDPH1</vt:lpstr>
      <vt:lpstr>Stavba2!SazbaDPH1</vt:lpstr>
      <vt:lpstr>Stavba!SazbaDPH2</vt:lpstr>
      <vt:lpstr>Stavba2!SazbaDPH2</vt:lpstr>
      <vt:lpstr>Stavba!Vypracoval</vt:lpstr>
      <vt:lpstr>Stavba2!Vypracoval</vt:lpstr>
      <vt:lpstr>Stavba!ZakladDPHSni</vt:lpstr>
      <vt:lpstr>Stavba2!ZakladDPHSni</vt:lpstr>
      <vt:lpstr>Stavba!ZakladDPHSniVypocet</vt:lpstr>
      <vt:lpstr>Stavba2!ZakladDPHSniVypocet</vt:lpstr>
      <vt:lpstr>Stavba!ZakladDPHZakl</vt:lpstr>
      <vt:lpstr>Stavba2!ZakladDPHZakl</vt:lpstr>
      <vt:lpstr>Stavba!ZakladDPHZaklVypocet</vt:lpstr>
      <vt:lpstr>Stavba2!ZakladDPHZaklVypocet</vt:lpstr>
      <vt:lpstr>Stavba!ZaObjednatele</vt:lpstr>
      <vt:lpstr>Stavba2!ZaObjednatele</vt:lpstr>
      <vt:lpstr>Stavba!Zaokrouhleni</vt:lpstr>
      <vt:lpstr>Stavba2!Zaokrouhleni</vt:lpstr>
      <vt:lpstr>Stavba!ZaZhotovitele</vt:lpstr>
      <vt:lpstr>Stavba2!ZaZhotovitele</vt:lpstr>
      <vt:lpstr>Stavba!Zhotovitel</vt:lpstr>
      <vt:lpstr>Stavba2!Zhotovitel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Hrbotický</dc:creator>
  <cp:lastModifiedBy>Lukáš Hrbotický</cp:lastModifiedBy>
  <cp:lastPrinted>2025-03-19T20:58:18Z</cp:lastPrinted>
  <dcterms:created xsi:type="dcterms:W3CDTF">2025-03-19T20:14:23Z</dcterms:created>
  <dcterms:modified xsi:type="dcterms:W3CDTF">2025-03-20T13:01:05Z</dcterms:modified>
</cp:coreProperties>
</file>